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7421af7646034a2784e8e4f7d180dc10\"/>
    </mc:Choice>
  </mc:AlternateContent>
  <xr:revisionPtr revIDLastSave="0" documentId="13_ncr:1_{7D3702E4-130D-4AD3-881D-055A861332FD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2025" sheetId="5" r:id="rId1"/>
    <sheet name="Uebersetzung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" i="5" l="1"/>
  <c r="A90" i="5"/>
  <c r="A78" i="5"/>
  <c r="A74" i="5"/>
  <c r="A61" i="5"/>
  <c r="A48" i="5"/>
  <c r="A39" i="5"/>
  <c r="A31" i="5"/>
  <c r="A25" i="5"/>
  <c r="A22" i="5"/>
  <c r="A15" i="5"/>
  <c r="A14" i="5"/>
  <c r="A141" i="5"/>
  <c r="A140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9" i="5"/>
  <c r="A10" i="5"/>
  <c r="A7" i="5"/>
</calcChain>
</file>

<file path=xl/sharedStrings.xml><?xml version="1.0" encoding="utf-8"?>
<sst xmlns="http://schemas.openxmlformats.org/spreadsheetml/2006/main" count="219" uniqueCount="207">
  <si>
    <t>Total</t>
  </si>
  <si>
    <t>Schweizer</t>
  </si>
  <si>
    <t>Aufenthalter (B)</t>
  </si>
  <si>
    <t>Niedergelassener (C)</t>
  </si>
  <si>
    <t>Vorläufig Aufgenommener (F)</t>
  </si>
  <si>
    <t>Kurzaufenhalter (L)</t>
  </si>
  <si>
    <t>Asylsuchender (N)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</si>
  <si>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</si>
  <si>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</si>
  <si>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</si>
  <si>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</si>
  <si>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</si>
  <si>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</si>
  <si>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</si>
  <si>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</si>
  <si>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</si>
  <si>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</si>
  <si>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</si>
  <si>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</si>
  <si>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</si>
  <si>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</si>
  <si>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</si>
  <si>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</si>
  <si>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</si>
  <si>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</si>
  <si>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</si>
  <si>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</si>
  <si>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</si>
  <si>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</si>
  <si>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</si>
  <si>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</si>
  <si>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</si>
  <si>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</si>
  <si>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</si>
  <si>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</si>
  <si>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</si>
  <si>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</si>
  <si>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</si>
  <si>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</si>
  <si>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</si>
  <si>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</si>
  <si>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</si>
  <si>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</si>
  <si>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</si>
  <si>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</si>
  <si>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</si>
  <si>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</si>
  <si>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</si>
  <si>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</si>
  <si>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</si>
  <si>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</si>
  <si>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</si>
  <si>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</si>
  <si>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</si>
  <si>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</si>
  <si>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</si>
  <si>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</si>
  <si>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</si>
  <si>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</si>
  <si>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</si>
  <si>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</si>
  <si>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</si>
  <si>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</si>
  <si>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</si>
  <si>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</si>
  <si>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</si>
  <si>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</si>
  <si>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</si>
  <si>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</si>
  <si>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</si>
  <si>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</si>
  <si>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</si>
  <si>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</si>
  <si>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</si>
  <si>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</si>
  <si>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</si>
  <si>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</si>
  <si>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</si>
  <si>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</si>
  <si>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</si>
  <si>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</si>
  <si>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</si>
  <si>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</si>
  <si>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</si>
  <si>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</si>
  <si>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</si>
  <si>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</si>
  <si>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</si>
  <si>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</si>
  <si>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</si>
  <si>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</si>
  <si>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</si>
  <si>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</si>
  <si>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</si>
  <si>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</si>
  <si>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</si>
  <si>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</si>
  <si>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</si>
  <si>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</si>
  <si>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</si>
  <si>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</si>
  <si>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</si>
  <si>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</si>
  <si>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</si>
  <si>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</si>
  <si>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</si>
  <si>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</si>
  <si>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</si>
  <si>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</si>
  <si>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Schutzbedürftiger (S)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</si>
  <si>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</si>
  <si>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</si>
  <si>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</si>
  <si>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</si>
  <si>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</si>
  <si>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</si>
  <si>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</si>
  <si>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</si>
  <si>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</si>
  <si>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</si>
  <si>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</si>
  <si>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</si>
  <si>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</si>
  <si>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</si>
  <si>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</si>
  <si>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</si>
  <si>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</si>
  <si>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</si>
  <si>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&lt;SpaltenTitel_5&gt;</t>
  </si>
  <si>
    <t>&lt;SpaltenTitel_6&gt;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</si>
  <si>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</si>
  <si>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</si>
  <si>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</si>
  <si>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</si>
  <si>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</si>
  <si>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</si>
  <si>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</si>
  <si>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</si>
  <si>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</si>
  <si>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</si>
  <si>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</si>
  <si>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</si>
  <si>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</si>
  <si>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</si>
  <si>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</si>
  <si>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</si>
  <si>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</si>
  <si>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</si>
  <si>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</si>
  <si>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</si>
  <si>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</si>
  <si>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</si>
  <si>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</si>
  <si>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</si>
  <si>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</si>
  <si>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</si>
  <si>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</si>
  <si>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</si>
  <si>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</si>
  <si>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</si>
  <si>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</si>
  <si>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</si>
  <si>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</si>
  <si>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</si>
  <si>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</si>
  <si>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</si>
  <si>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</si>
  <si>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</si>
  <si>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</si>
  <si>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</si>
  <si>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</si>
  <si>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</si>
  <si>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</si>
  <si>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</si>
  <si>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</si>
  <si>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</si>
  <si>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</si>
  <si>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</si>
  <si>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</si>
  <si>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</si>
  <si>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</si>
  <si>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&lt;SpaltenTitel_7&gt;</t>
  </si>
  <si>
    <t>&lt;SpaltenTitel_8&gt;</t>
  </si>
  <si>
    <t>Svizzer</t>
  </si>
  <si>
    <t>Dimorants (B)</t>
  </si>
  <si>
    <t>Domicilià (C)</t>
  </si>
  <si>
    <t>Admess provisoricamain (F)</t>
  </si>
  <si>
    <t>Dimorants a curt termin (L)</t>
  </si>
  <si>
    <t>Persuna cun basegn da protecziun (S)</t>
  </si>
  <si>
    <t>Totale</t>
  </si>
  <si>
    <t>Svizzeri</t>
  </si>
  <si>
    <t>Dimoranti (B)</t>
  </si>
  <si>
    <t>Domiciliati (C)</t>
  </si>
  <si>
    <t>Ammesso provvisoriamente (F)</t>
  </si>
  <si>
    <t>Dimoranti a breve termine (L)</t>
  </si>
  <si>
    <t>Persona bisognosa di protezione (S)</t>
  </si>
  <si>
    <t>Ständige Wohnbevölkerung nach Anwesenheitsbewilligung nach Gemeinden</t>
  </si>
  <si>
    <t>Populaziun residenta permanenta tenor la permissiun da dimora de tenor las vischnancas</t>
  </si>
  <si>
    <t>Popolazione residente permanente per permesso di soggiorno e per comune</t>
  </si>
  <si>
    <t>Rqurient d'asil (N)</t>
  </si>
  <si>
    <t>Richiedente asilo (N)</t>
  </si>
  <si>
    <t>(Gemeindestand 2025: 100 Gemeinden)</t>
  </si>
  <si>
    <t>(stadi communal 2025: 100 vischnancas)</t>
  </si>
  <si>
    <t>(stato dei comuni 2025: 100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</si>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</sst>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3" borderId="2" xfId="0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0" fontId="2" fillId="2" borderId="0" xfId="0" applyFont="1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3" fontId="7" fillId="3" borderId="13" xfId="0" applyNumberFormat="1" applyFont="1" applyFill="1" applyBorder="1" applyAlignment="1">
      <alignment horizontal="right"/>
    </xf>
    <xf numFmtId="3" fontId="7" fillId="2" borderId="13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0" fontId="0" fillId="2" borderId="15" xfId="0" applyFill="1" applyBorder="1"/>
    <xf numFmtId="0" fontId="0" fillId="2" borderId="16" xfId="0" applyFill="1" applyBorder="1"/>
    <xf numFmtId="0" fontId="7" fillId="3" borderId="8" xfId="0" applyFont="1" applyFill="1" applyBorder="1"/>
    <xf numFmtId="3" fontId="6" fillId="2" borderId="13" xfId="0" applyNumberFormat="1" applyFont="1" applyFill="1" applyBorder="1"/>
    <xf numFmtId="3" fontId="6" fillId="2" borderId="0" xfId="0" applyNumberFormat="1" applyFont="1" applyFill="1"/>
    <xf numFmtId="3" fontId="6" fillId="2" borderId="3" xfId="0" applyNumberFormat="1" applyFont="1" applyFill="1" applyBorder="1"/>
    <xf numFmtId="3" fontId="7" fillId="3" borderId="12" xfId="2" applyNumberFormat="1" applyFont="1" applyFill="1" applyBorder="1" applyAlignment="1">
      <alignment horizontal="right"/>
    </xf>
    <xf numFmtId="3" fontId="7" fillId="3" borderId="9" xfId="2" applyNumberFormat="1" applyFont="1" applyFill="1" applyBorder="1" applyAlignment="1">
      <alignment horizontal="right"/>
    </xf>
    <xf numFmtId="3" fontId="7" fillId="3" borderId="10" xfId="2" applyNumberFormat="1" applyFont="1" applyFill="1" applyBorder="1" applyAlignment="1">
      <alignment horizontal="right"/>
    </xf>
    <xf numFmtId="3" fontId="0" fillId="2" borderId="13" xfId="2" applyNumberFormat="1" applyFont="1" applyFill="1" applyBorder="1"/>
    <xf numFmtId="3" fontId="0" fillId="2" borderId="0" xfId="2" applyNumberFormat="1" applyFont="1" applyFill="1" applyBorder="1"/>
    <xf numFmtId="3" fontId="0" fillId="2" borderId="3" xfId="2" applyNumberFormat="1" applyFont="1" applyFill="1" applyBorder="1"/>
    <xf numFmtId="3" fontId="0" fillId="2" borderId="14" xfId="2" applyNumberFormat="1" applyFont="1" applyFill="1" applyBorder="1"/>
    <xf numFmtId="3" fontId="0" fillId="2" borderId="1" xfId="2" applyNumberFormat="1" applyFont="1" applyFill="1" applyBorder="1"/>
    <xf numFmtId="3" fontId="0" fillId="2" borderId="4" xfId="2" applyNumberFormat="1" applyFont="1" applyFill="1" applyBorder="1"/>
    <xf numFmtId="0" fontId="2" fillId="2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0" fillId="0" borderId="0" xfId="0"/>
  </cellXfs>
  <cellStyles count="4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267314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96139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workbookViewId="0"/>
  </sheetViews>
  <sheetFormatPr baseColWidth="10" defaultRowHeight="12.75" x14ac:dyDescent="0.2"/>
  <cols>
    <col min="1" max="1" width="33.5703125" style="3" customWidth="1"/>
    <col min="2" max="9" width="18" style="3" customWidth="1"/>
    <col min="10" max="16384" width="11.42578125" style="3"/>
  </cols>
  <sheetData>
    <row r="1" spans="1:9" s="1" customFormat="1" x14ac:dyDescent="0.2"/>
    <row r="2" spans="1:9" s="1" customFormat="1" ht="15.75" x14ac:dyDescent="0.25">
      <c r="B2" s="14"/>
      <c r="C2" s="3"/>
      <c r="D2" s="3"/>
      <c r="E2" s="3"/>
      <c r="F2" s="3"/>
      <c r="G2" s="3"/>
      <c r="H2" s="3"/>
      <c r="I2" s="3"/>
    </row>
    <row r="3" spans="1:9" s="1" customFormat="1" ht="15.75" x14ac:dyDescent="0.25">
      <c r="B3" s="14"/>
      <c r="C3" s="3"/>
      <c r="D3" s="3"/>
      <c r="E3" s="3"/>
      <c r="F3" s="3"/>
      <c r="G3" s="3"/>
      <c r="H3" s="3"/>
      <c r="I3" s="3"/>
    </row>
    <row r="4" spans="1:9" s="1" customFormat="1" ht="15.75" x14ac:dyDescent="0.25">
      <c r="B4" s="14"/>
      <c r="C4" s="3"/>
      <c r="D4" s="3"/>
      <c r="E4" s="3"/>
      <c r="F4" s="3"/>
      <c r="G4" s="3"/>
      <c r="H4" s="3"/>
      <c r="I4" s="3"/>
    </row>
    <row r="5" spans="1:9" s="1" customFormat="1" x14ac:dyDescent="0.2"/>
    <row r="6" spans="1:9" s="1" customFormat="1" ht="6" customHeight="1" x14ac:dyDescent="0.2"/>
    <row r="7" spans="1:9" s="1" customFormat="1" ht="15.75" customHeight="1" x14ac:dyDescent="0.2">
      <c r="A7" s="61" t="str">
        <f>VLOOKUP("&lt;Fachbereich&gt;",Uebersetzungen!$B$3:$E$101,Uebersetzungen!$B$2+1,FALSE)</f>
        <v>Daten &amp; Statistik</v>
      </c>
      <c r="B7" s="61"/>
      <c r="C7" s="61"/>
      <c r="D7" s="61"/>
      <c r="E7" s="2"/>
      <c r="F7" s="2"/>
      <c r="G7" s="2"/>
      <c r="H7" s="2"/>
      <c r="I7" s="2"/>
    </row>
    <row r="8" spans="1:9" s="1" customFormat="1" ht="15.75" customHeight="1" x14ac:dyDescent="0.2">
      <c r="B8" s="37"/>
      <c r="C8" s="37"/>
      <c r="D8" s="37"/>
      <c r="E8" s="2"/>
      <c r="F8" s="2"/>
      <c r="G8" s="2"/>
      <c r="H8" s="2"/>
      <c r="I8" s="2"/>
    </row>
    <row r="9" spans="1:9" s="1" customFormat="1" ht="15.75" customHeight="1" x14ac:dyDescent="0.25">
      <c r="A9" s="62" t="str">
        <f>VLOOKUP("&lt;Titel&gt;",Uebersetzungen!$B$3:$E$33,Uebersetzungen!$B$2+1,FALSE)</f>
        <v>Ständige Wohnbevölkerung nach Anwesenheitsbewilligung nach Gemeinden</v>
      </c>
      <c r="B9" s="63"/>
      <c r="C9" s="63"/>
      <c r="D9" s="63"/>
      <c r="E9" s="63"/>
      <c r="F9" s="63"/>
      <c r="G9" s="63"/>
      <c r="H9" s="63"/>
    </row>
    <row r="10" spans="1:9" s="4" customFormat="1" x14ac:dyDescent="0.2">
      <c r="A10" s="50" t="str">
        <f>VLOOKUP("&lt;UTitel&gt;",Uebersetzungen!$B$3:$E$101,Uebersetzungen!$B$2+1,FALSE)</f>
        <v>(Gemeindestand 2025: 100 Gemeinden)</v>
      </c>
      <c r="B10" s="51"/>
      <c r="C10" s="52"/>
      <c r="D10" s="52"/>
      <c r="E10" s="52"/>
      <c r="F10" s="53"/>
      <c r="G10" s="53"/>
    </row>
    <row r="11" spans="1:9" ht="13.5" thickBot="1" x14ac:dyDescent="0.25"/>
    <row r="12" spans="1:9" s="60" customFormat="1" ht="30.75" customHeight="1" x14ac:dyDescent="0.2">
      <c r="A12" s="56"/>
      <c r="B12" s="57" t="s">
        <v>0</v>
      </c>
      <c r="C12" s="58" t="s">
        <v>1</v>
      </c>
      <c r="D12" s="58" t="s">
        <v>2</v>
      </c>
      <c r="E12" s="58" t="s">
        <v>3</v>
      </c>
      <c r="F12" s="58" t="s">
        <v>4</v>
      </c>
      <c r="G12" s="58" t="s">
        <v>5</v>
      </c>
      <c r="H12" s="58" t="s">
        <v>6</v>
      </c>
      <c r="I12" s="59" t="s">
        <v>109</v>
      </c>
    </row>
    <row r="13" spans="1:9" x14ac:dyDescent="0.2">
      <c r="A13" s="15"/>
      <c r="B13" s="18"/>
      <c r="C13" s="16"/>
      <c r="D13" s="16"/>
      <c r="E13" s="16"/>
      <c r="F13" s="16"/>
      <c r="G13" s="16"/>
      <c r="H13" s="16"/>
      <c r="I13" s="17"/>
    </row>
    <row r="14" spans="1:9" x14ac:dyDescent="0.2">
      <c r="A14" s="5" t="str">
        <f>VLOOKUP("&lt;Zeilentitel_1&gt;",Uebersetzungen!$B$3:$E$101,Uebersetzungen!$B$2+1,FALSE)</f>
        <v>GRAUBÜNDEN</v>
      </c>
      <c r="B14" s="19">
        <v>207400</v>
      </c>
      <c r="C14" s="8">
        <v>163341</v>
      </c>
      <c r="D14" s="8">
        <v>22208</v>
      </c>
      <c r="E14" s="8">
        <v>17965</v>
      </c>
      <c r="F14" s="8">
        <v>801</v>
      </c>
      <c r="G14" s="8">
        <v>1488</v>
      </c>
      <c r="H14" s="8">
        <v>308</v>
      </c>
      <c r="I14" s="11">
        <v>1289</v>
      </c>
    </row>
    <row r="15" spans="1:9" x14ac:dyDescent="0.2">
      <c r="A15" s="6" t="str">
        <f>VLOOKUP("&lt;Zeilentitel_2&gt;",Uebersetzungen!$B$3:$E$101,Uebersetzungen!$B$2+1,FALSE)</f>
        <v>Region Albula</v>
      </c>
      <c r="B15" s="20">
        <v>8148</v>
      </c>
      <c r="C15" s="9">
        <v>6585</v>
      </c>
      <c r="D15" s="9">
        <v>892</v>
      </c>
      <c r="E15" s="9">
        <v>525</v>
      </c>
      <c r="F15" s="9">
        <v>16</v>
      </c>
      <c r="G15" s="9">
        <v>89</v>
      </c>
      <c r="H15" s="9">
        <v>24</v>
      </c>
      <c r="I15" s="12">
        <v>17</v>
      </c>
    </row>
    <row r="16" spans="1:9" x14ac:dyDescent="0.2">
      <c r="A16" s="7" t="s">
        <v>7</v>
      </c>
      <c r="B16" s="25">
        <v>2703</v>
      </c>
      <c r="C16" s="26">
        <v>2132</v>
      </c>
      <c r="D16" s="26">
        <v>346</v>
      </c>
      <c r="E16" s="26">
        <v>178</v>
      </c>
      <c r="F16" s="26">
        <v>3</v>
      </c>
      <c r="G16" s="26">
        <v>43</v>
      </c>
      <c r="H16" s="26">
        <v>1</v>
      </c>
      <c r="I16" s="27">
        <v>0</v>
      </c>
    </row>
    <row r="17" spans="1:9" x14ac:dyDescent="0.2">
      <c r="A17" s="7" t="s">
        <v>8</v>
      </c>
      <c r="B17" s="25">
        <v>534</v>
      </c>
      <c r="C17" s="26">
        <v>452</v>
      </c>
      <c r="D17" s="26">
        <v>49</v>
      </c>
      <c r="E17" s="26">
        <v>29</v>
      </c>
      <c r="F17" s="26">
        <v>0</v>
      </c>
      <c r="G17" s="26">
        <v>3</v>
      </c>
      <c r="H17" s="26">
        <v>0</v>
      </c>
      <c r="I17" s="27">
        <v>1</v>
      </c>
    </row>
    <row r="18" spans="1:9" x14ac:dyDescent="0.2">
      <c r="A18" s="7" t="s">
        <v>101</v>
      </c>
      <c r="B18" s="25">
        <v>213</v>
      </c>
      <c r="C18" s="26">
        <v>179</v>
      </c>
      <c r="D18" s="26">
        <v>22</v>
      </c>
      <c r="E18" s="26">
        <v>11</v>
      </c>
      <c r="F18" s="26">
        <v>0</v>
      </c>
      <c r="G18" s="26">
        <v>1</v>
      </c>
      <c r="H18" s="26">
        <v>0</v>
      </c>
      <c r="I18" s="27">
        <v>0</v>
      </c>
    </row>
    <row r="19" spans="1:9" x14ac:dyDescent="0.2">
      <c r="A19" s="7" t="s">
        <v>9</v>
      </c>
      <c r="B19" s="25">
        <v>1310</v>
      </c>
      <c r="C19" s="26">
        <v>1073</v>
      </c>
      <c r="D19" s="26">
        <v>116</v>
      </c>
      <c r="E19" s="26">
        <v>104</v>
      </c>
      <c r="F19" s="26">
        <v>4</v>
      </c>
      <c r="G19" s="26">
        <v>10</v>
      </c>
      <c r="H19" s="26">
        <v>0</v>
      </c>
      <c r="I19" s="27">
        <v>3</v>
      </c>
    </row>
    <row r="20" spans="1:9" x14ac:dyDescent="0.2">
      <c r="A20" s="7" t="s">
        <v>95</v>
      </c>
      <c r="B20" s="25">
        <v>2494</v>
      </c>
      <c r="C20" s="26">
        <v>2023</v>
      </c>
      <c r="D20" s="26">
        <v>264</v>
      </c>
      <c r="E20" s="26">
        <v>152</v>
      </c>
      <c r="F20" s="26">
        <v>7</v>
      </c>
      <c r="G20" s="26">
        <v>17</v>
      </c>
      <c r="H20" s="26">
        <v>23</v>
      </c>
      <c r="I20" s="27">
        <v>8</v>
      </c>
    </row>
    <row r="21" spans="1:9" x14ac:dyDescent="0.2">
      <c r="A21" s="7" t="s">
        <v>98</v>
      </c>
      <c r="B21" s="25">
        <v>894</v>
      </c>
      <c r="C21" s="26">
        <v>726</v>
      </c>
      <c r="D21" s="26">
        <v>95</v>
      </c>
      <c r="E21" s="26">
        <v>51</v>
      </c>
      <c r="F21" s="26">
        <v>2</v>
      </c>
      <c r="G21" s="26">
        <v>15</v>
      </c>
      <c r="H21" s="26">
        <v>0</v>
      </c>
      <c r="I21" s="27">
        <v>5</v>
      </c>
    </row>
    <row r="22" spans="1:9" x14ac:dyDescent="0.2">
      <c r="A22" s="6" t="str">
        <f>VLOOKUP("&lt;Zeilentitel_3&gt;",Uebersetzungen!$B$3:$E$101,Uebersetzungen!$B$2+1,FALSE)</f>
        <v>Region Bernina</v>
      </c>
      <c r="B22" s="20">
        <v>4597</v>
      </c>
      <c r="C22" s="9">
        <v>4024</v>
      </c>
      <c r="D22" s="9">
        <v>290</v>
      </c>
      <c r="E22" s="9">
        <v>198</v>
      </c>
      <c r="F22" s="9">
        <v>0</v>
      </c>
      <c r="G22" s="9">
        <v>18</v>
      </c>
      <c r="H22" s="9">
        <v>1</v>
      </c>
      <c r="I22" s="12">
        <v>66</v>
      </c>
    </row>
    <row r="23" spans="1:9" x14ac:dyDescent="0.2">
      <c r="A23" s="7" t="s">
        <v>10</v>
      </c>
      <c r="B23" s="25">
        <v>1103</v>
      </c>
      <c r="C23" s="26">
        <v>908</v>
      </c>
      <c r="D23" s="26">
        <v>96</v>
      </c>
      <c r="E23" s="26">
        <v>83</v>
      </c>
      <c r="F23" s="26">
        <v>0</v>
      </c>
      <c r="G23" s="26">
        <v>4</v>
      </c>
      <c r="H23" s="26">
        <v>0</v>
      </c>
      <c r="I23" s="27">
        <v>12</v>
      </c>
    </row>
    <row r="24" spans="1:9" x14ac:dyDescent="0.2">
      <c r="A24" s="7" t="s">
        <v>11</v>
      </c>
      <c r="B24" s="25">
        <v>3494</v>
      </c>
      <c r="C24" s="26">
        <v>3116</v>
      </c>
      <c r="D24" s="26">
        <v>194</v>
      </c>
      <c r="E24" s="26">
        <v>115</v>
      </c>
      <c r="F24" s="26">
        <v>0</v>
      </c>
      <c r="G24" s="26">
        <v>14</v>
      </c>
      <c r="H24" s="26">
        <v>1</v>
      </c>
      <c r="I24" s="27">
        <v>54</v>
      </c>
    </row>
    <row r="25" spans="1:9" x14ac:dyDescent="0.2">
      <c r="A25" s="6" t="str">
        <f>VLOOKUP("&lt;Zeilentitel_4&gt;",Uebersetzungen!$B$3:$E$101,Uebersetzungen!$B$2+1,FALSE)</f>
        <v>Region Engiadina Bassa/Val Müstair</v>
      </c>
      <c r="B25" s="20">
        <v>9197</v>
      </c>
      <c r="C25" s="9">
        <v>7417</v>
      </c>
      <c r="D25" s="9">
        <v>963</v>
      </c>
      <c r="E25" s="9">
        <v>662</v>
      </c>
      <c r="F25" s="9">
        <v>0</v>
      </c>
      <c r="G25" s="9">
        <v>134</v>
      </c>
      <c r="H25" s="9">
        <v>0</v>
      </c>
      <c r="I25" s="12">
        <v>21</v>
      </c>
    </row>
    <row r="26" spans="1:9" x14ac:dyDescent="0.2">
      <c r="A26" s="7" t="s">
        <v>44</v>
      </c>
      <c r="B26" s="25">
        <v>1586</v>
      </c>
      <c r="C26" s="26">
        <v>1248</v>
      </c>
      <c r="D26" s="26">
        <v>191</v>
      </c>
      <c r="E26" s="26">
        <v>119</v>
      </c>
      <c r="F26" s="26">
        <v>0</v>
      </c>
      <c r="G26" s="26">
        <v>28</v>
      </c>
      <c r="H26" s="26">
        <v>0</v>
      </c>
      <c r="I26" s="27">
        <v>0</v>
      </c>
    </row>
    <row r="27" spans="1:9" x14ac:dyDescent="0.2">
      <c r="A27" s="7" t="s">
        <v>45</v>
      </c>
      <c r="B27" s="25">
        <v>761</v>
      </c>
      <c r="C27" s="26">
        <v>546</v>
      </c>
      <c r="D27" s="26">
        <v>113</v>
      </c>
      <c r="E27" s="26">
        <v>58</v>
      </c>
      <c r="F27" s="26">
        <v>0</v>
      </c>
      <c r="G27" s="26">
        <v>44</v>
      </c>
      <c r="H27" s="26">
        <v>0</v>
      </c>
      <c r="I27" s="27">
        <v>0</v>
      </c>
    </row>
    <row r="28" spans="1:9" x14ac:dyDescent="0.2">
      <c r="A28" s="7" t="s">
        <v>46</v>
      </c>
      <c r="B28" s="25">
        <v>4599</v>
      </c>
      <c r="C28" s="26">
        <v>3594</v>
      </c>
      <c r="D28" s="26">
        <v>539</v>
      </c>
      <c r="E28" s="26">
        <v>403</v>
      </c>
      <c r="F28" s="26">
        <v>0</v>
      </c>
      <c r="G28" s="26">
        <v>58</v>
      </c>
      <c r="H28" s="26">
        <v>0</v>
      </c>
      <c r="I28" s="27">
        <v>5</v>
      </c>
    </row>
    <row r="29" spans="1:9" x14ac:dyDescent="0.2">
      <c r="A29" s="7" t="s">
        <v>47</v>
      </c>
      <c r="B29" s="25">
        <v>824</v>
      </c>
      <c r="C29" s="26">
        <v>736</v>
      </c>
      <c r="D29" s="26">
        <v>46</v>
      </c>
      <c r="E29" s="26">
        <v>42</v>
      </c>
      <c r="F29" s="26">
        <v>0</v>
      </c>
      <c r="G29" s="26">
        <v>0</v>
      </c>
      <c r="H29" s="26">
        <v>0</v>
      </c>
      <c r="I29" s="27">
        <v>0</v>
      </c>
    </row>
    <row r="30" spans="1:9" x14ac:dyDescent="0.2">
      <c r="A30" s="7" t="s">
        <v>66</v>
      </c>
      <c r="B30" s="25">
        <v>1427</v>
      </c>
      <c r="C30" s="26">
        <v>1293</v>
      </c>
      <c r="D30" s="26">
        <v>74</v>
      </c>
      <c r="E30" s="26">
        <v>40</v>
      </c>
      <c r="F30" s="26">
        <v>0</v>
      </c>
      <c r="G30" s="26">
        <v>4</v>
      </c>
      <c r="H30" s="26">
        <v>0</v>
      </c>
      <c r="I30" s="27">
        <v>16</v>
      </c>
    </row>
    <row r="31" spans="1:9" x14ac:dyDescent="0.2">
      <c r="A31" s="6" t="str">
        <f>VLOOKUP("&lt;Zeilentitel_5&gt;",Uebersetzungen!$B$3:$E$101,Uebersetzungen!$B$2+1,FALSE)</f>
        <v>Region Imboden</v>
      </c>
      <c r="B31" s="20">
        <v>22255</v>
      </c>
      <c r="C31" s="9">
        <v>17697</v>
      </c>
      <c r="D31" s="9">
        <v>2201</v>
      </c>
      <c r="E31" s="9">
        <v>2098</v>
      </c>
      <c r="F31" s="9">
        <v>48</v>
      </c>
      <c r="G31" s="9">
        <v>89</v>
      </c>
      <c r="H31" s="9">
        <v>5</v>
      </c>
      <c r="I31" s="12">
        <v>117</v>
      </c>
    </row>
    <row r="32" spans="1:9" x14ac:dyDescent="0.2">
      <c r="A32" s="7" t="s">
        <v>37</v>
      </c>
      <c r="B32" s="25">
        <v>3618</v>
      </c>
      <c r="C32" s="26">
        <v>3088</v>
      </c>
      <c r="D32" s="26">
        <v>283</v>
      </c>
      <c r="E32" s="26">
        <v>223</v>
      </c>
      <c r="F32" s="26">
        <v>5</v>
      </c>
      <c r="G32" s="26">
        <v>5</v>
      </c>
      <c r="H32" s="26">
        <v>0</v>
      </c>
      <c r="I32" s="27">
        <v>14</v>
      </c>
    </row>
    <row r="33" spans="1:9" x14ac:dyDescent="0.2">
      <c r="A33" s="7" t="s">
        <v>38</v>
      </c>
      <c r="B33" s="25">
        <v>8428</v>
      </c>
      <c r="C33" s="26">
        <v>6251</v>
      </c>
      <c r="D33" s="26">
        <v>1013</v>
      </c>
      <c r="E33" s="26">
        <v>1030</v>
      </c>
      <c r="F33" s="26">
        <v>28</v>
      </c>
      <c r="G33" s="26">
        <v>36</v>
      </c>
      <c r="H33" s="26">
        <v>3</v>
      </c>
      <c r="I33" s="27">
        <v>67</v>
      </c>
    </row>
    <row r="34" spans="1:9" x14ac:dyDescent="0.2">
      <c r="A34" s="7" t="s">
        <v>39</v>
      </c>
      <c r="B34" s="25">
        <v>1607</v>
      </c>
      <c r="C34" s="26">
        <v>1274</v>
      </c>
      <c r="D34" s="26">
        <v>170</v>
      </c>
      <c r="E34" s="26">
        <v>142</v>
      </c>
      <c r="F34" s="26">
        <v>3</v>
      </c>
      <c r="G34" s="26">
        <v>11</v>
      </c>
      <c r="H34" s="26">
        <v>1</v>
      </c>
      <c r="I34" s="27">
        <v>6</v>
      </c>
    </row>
    <row r="35" spans="1:9" x14ac:dyDescent="0.2">
      <c r="A35" s="7" t="s">
        <v>40</v>
      </c>
      <c r="B35" s="25">
        <v>2849</v>
      </c>
      <c r="C35" s="26">
        <v>2455</v>
      </c>
      <c r="D35" s="26">
        <v>181</v>
      </c>
      <c r="E35" s="26">
        <v>204</v>
      </c>
      <c r="F35" s="26">
        <v>3</v>
      </c>
      <c r="G35" s="26">
        <v>3</v>
      </c>
      <c r="H35" s="26">
        <v>0</v>
      </c>
      <c r="I35" s="27">
        <v>3</v>
      </c>
    </row>
    <row r="36" spans="1:9" x14ac:dyDescent="0.2">
      <c r="A36" s="7" t="s">
        <v>41</v>
      </c>
      <c r="B36" s="25">
        <v>2954</v>
      </c>
      <c r="C36" s="26">
        <v>2238</v>
      </c>
      <c r="D36" s="26">
        <v>372</v>
      </c>
      <c r="E36" s="26">
        <v>303</v>
      </c>
      <c r="F36" s="26">
        <v>3</v>
      </c>
      <c r="G36" s="26">
        <v>21</v>
      </c>
      <c r="H36" s="26">
        <v>1</v>
      </c>
      <c r="I36" s="27">
        <v>16</v>
      </c>
    </row>
    <row r="37" spans="1:9" x14ac:dyDescent="0.2">
      <c r="A37" s="7" t="s">
        <v>42</v>
      </c>
      <c r="B37" s="25">
        <v>1225</v>
      </c>
      <c r="C37" s="26">
        <v>1023</v>
      </c>
      <c r="D37" s="26">
        <v>86</v>
      </c>
      <c r="E37" s="26">
        <v>93</v>
      </c>
      <c r="F37" s="26">
        <v>5</v>
      </c>
      <c r="G37" s="26">
        <v>7</v>
      </c>
      <c r="H37" s="26">
        <v>0</v>
      </c>
      <c r="I37" s="27">
        <v>11</v>
      </c>
    </row>
    <row r="38" spans="1:9" x14ac:dyDescent="0.2">
      <c r="A38" s="7" t="s">
        <v>43</v>
      </c>
      <c r="B38" s="25">
        <v>1574</v>
      </c>
      <c r="C38" s="26">
        <v>1368</v>
      </c>
      <c r="D38" s="26">
        <v>96</v>
      </c>
      <c r="E38" s="26">
        <v>103</v>
      </c>
      <c r="F38" s="26">
        <v>1</v>
      </c>
      <c r="G38" s="26">
        <v>6</v>
      </c>
      <c r="H38" s="26">
        <v>0</v>
      </c>
      <c r="I38" s="27">
        <v>0</v>
      </c>
    </row>
    <row r="39" spans="1:9" x14ac:dyDescent="0.2">
      <c r="A39" s="6" t="str">
        <f>VLOOKUP("&lt;Zeilentitel_6&gt;",Uebersetzungen!$B$3:$E$101,Uebersetzungen!$B$2+1,FALSE)</f>
        <v>Region Landquart</v>
      </c>
      <c r="B39" s="20">
        <v>26995</v>
      </c>
      <c r="C39" s="9">
        <v>22396</v>
      </c>
      <c r="D39" s="9">
        <v>2140</v>
      </c>
      <c r="E39" s="9">
        <v>2210</v>
      </c>
      <c r="F39" s="9">
        <v>112</v>
      </c>
      <c r="G39" s="9">
        <v>38</v>
      </c>
      <c r="H39" s="9">
        <v>30</v>
      </c>
      <c r="I39" s="12">
        <v>69</v>
      </c>
    </row>
    <row r="40" spans="1:9" x14ac:dyDescent="0.2">
      <c r="A40" s="7" t="s">
        <v>76</v>
      </c>
      <c r="B40" s="25">
        <v>3472</v>
      </c>
      <c r="C40" s="26">
        <v>2994</v>
      </c>
      <c r="D40" s="26">
        <v>199</v>
      </c>
      <c r="E40" s="26">
        <v>206</v>
      </c>
      <c r="F40" s="26">
        <v>39</v>
      </c>
      <c r="G40" s="26">
        <v>2</v>
      </c>
      <c r="H40" s="26">
        <v>26</v>
      </c>
      <c r="I40" s="27">
        <v>6</v>
      </c>
    </row>
    <row r="41" spans="1:9" x14ac:dyDescent="0.2">
      <c r="A41" s="7" t="s">
        <v>77</v>
      </c>
      <c r="B41" s="25">
        <v>2676</v>
      </c>
      <c r="C41" s="26">
        <v>2346</v>
      </c>
      <c r="D41" s="26">
        <v>168</v>
      </c>
      <c r="E41" s="26">
        <v>156</v>
      </c>
      <c r="F41" s="26">
        <v>2</v>
      </c>
      <c r="G41" s="26">
        <v>1</v>
      </c>
      <c r="H41" s="26">
        <v>0</v>
      </c>
      <c r="I41" s="27">
        <v>3</v>
      </c>
    </row>
    <row r="42" spans="1:9" x14ac:dyDescent="0.2">
      <c r="A42" s="7" t="s">
        <v>78</v>
      </c>
      <c r="B42" s="25">
        <v>3827</v>
      </c>
      <c r="C42" s="26">
        <v>3171</v>
      </c>
      <c r="D42" s="26">
        <v>300</v>
      </c>
      <c r="E42" s="26">
        <v>336</v>
      </c>
      <c r="F42" s="26">
        <v>9</v>
      </c>
      <c r="G42" s="26">
        <v>5</v>
      </c>
      <c r="H42" s="26">
        <v>0</v>
      </c>
      <c r="I42" s="27">
        <v>6</v>
      </c>
    </row>
    <row r="43" spans="1:9" x14ac:dyDescent="0.2">
      <c r="A43" s="7" t="s">
        <v>79</v>
      </c>
      <c r="B43" s="25">
        <v>886</v>
      </c>
      <c r="C43" s="26">
        <v>782</v>
      </c>
      <c r="D43" s="26">
        <v>43</v>
      </c>
      <c r="E43" s="26">
        <v>60</v>
      </c>
      <c r="F43" s="26">
        <v>0</v>
      </c>
      <c r="G43" s="26">
        <v>1</v>
      </c>
      <c r="H43" s="26">
        <v>0</v>
      </c>
      <c r="I43" s="27">
        <v>0</v>
      </c>
    </row>
    <row r="44" spans="1:9" x14ac:dyDescent="0.2">
      <c r="A44" s="7" t="s">
        <v>80</v>
      </c>
      <c r="B44" s="21">
        <v>979</v>
      </c>
      <c r="C44" s="10">
        <v>858</v>
      </c>
      <c r="D44" s="10">
        <v>48</v>
      </c>
      <c r="E44" s="10">
        <v>67</v>
      </c>
      <c r="F44" s="10">
        <v>3</v>
      </c>
      <c r="G44" s="10">
        <v>0</v>
      </c>
      <c r="H44" s="10">
        <v>1</v>
      </c>
      <c r="I44" s="13">
        <v>2</v>
      </c>
    </row>
    <row r="45" spans="1:9" x14ac:dyDescent="0.2">
      <c r="A45" s="7" t="s">
        <v>81</v>
      </c>
      <c r="B45" s="25">
        <v>3344</v>
      </c>
      <c r="C45" s="26">
        <v>2921</v>
      </c>
      <c r="D45" s="26">
        <v>204</v>
      </c>
      <c r="E45" s="26">
        <v>205</v>
      </c>
      <c r="F45" s="26">
        <v>4</v>
      </c>
      <c r="G45" s="26">
        <v>5</v>
      </c>
      <c r="H45" s="26">
        <v>1</v>
      </c>
      <c r="I45" s="27">
        <v>4</v>
      </c>
    </row>
    <row r="46" spans="1:9" x14ac:dyDescent="0.2">
      <c r="A46" s="7" t="s">
        <v>82</v>
      </c>
      <c r="B46" s="25">
        <v>2530</v>
      </c>
      <c r="C46" s="26">
        <v>2306</v>
      </c>
      <c r="D46" s="26">
        <v>90</v>
      </c>
      <c r="E46" s="26">
        <v>119</v>
      </c>
      <c r="F46" s="26">
        <v>1</v>
      </c>
      <c r="G46" s="26">
        <v>4</v>
      </c>
      <c r="H46" s="26">
        <v>0</v>
      </c>
      <c r="I46" s="27">
        <v>10</v>
      </c>
    </row>
    <row r="47" spans="1:9" x14ac:dyDescent="0.2">
      <c r="A47" s="7" t="s">
        <v>83</v>
      </c>
      <c r="B47" s="25">
        <v>9281</v>
      </c>
      <c r="C47" s="26">
        <v>7018</v>
      </c>
      <c r="D47" s="26">
        <v>1088</v>
      </c>
      <c r="E47" s="26">
        <v>1061</v>
      </c>
      <c r="F47" s="26">
        <v>54</v>
      </c>
      <c r="G47" s="26">
        <v>20</v>
      </c>
      <c r="H47" s="26">
        <v>2</v>
      </c>
      <c r="I47" s="27">
        <v>38</v>
      </c>
    </row>
    <row r="48" spans="1:9" x14ac:dyDescent="0.2">
      <c r="A48" s="6" t="str">
        <f>VLOOKUP("&lt;Zeilentitel_7&gt;",Uebersetzungen!$B$3:$E$101,Uebersetzungen!$B$2+1,FALSE)</f>
        <v>Region Maloja</v>
      </c>
      <c r="B48" s="20">
        <v>18385</v>
      </c>
      <c r="C48" s="9">
        <v>12579</v>
      </c>
      <c r="D48" s="9">
        <v>3037</v>
      </c>
      <c r="E48" s="9">
        <v>2300</v>
      </c>
      <c r="F48" s="9">
        <v>9</v>
      </c>
      <c r="G48" s="9">
        <v>388</v>
      </c>
      <c r="H48" s="9">
        <v>0</v>
      </c>
      <c r="I48" s="12">
        <v>72</v>
      </c>
    </row>
    <row r="49" spans="1:9" x14ac:dyDescent="0.2">
      <c r="A49" s="7" t="s">
        <v>48</v>
      </c>
      <c r="B49" s="25">
        <v>627</v>
      </c>
      <c r="C49" s="26">
        <v>528</v>
      </c>
      <c r="D49" s="26">
        <v>50</v>
      </c>
      <c r="E49" s="26">
        <v>41</v>
      </c>
      <c r="F49" s="26">
        <v>0</v>
      </c>
      <c r="G49" s="26">
        <v>8</v>
      </c>
      <c r="H49" s="26">
        <v>0</v>
      </c>
      <c r="I49" s="27">
        <v>0</v>
      </c>
    </row>
    <row r="50" spans="1:9" x14ac:dyDescent="0.2">
      <c r="A50" s="7" t="s">
        <v>49</v>
      </c>
      <c r="B50" s="25">
        <v>1410</v>
      </c>
      <c r="C50" s="26">
        <v>1005</v>
      </c>
      <c r="D50" s="26">
        <v>200</v>
      </c>
      <c r="E50" s="26">
        <v>194</v>
      </c>
      <c r="F50" s="26">
        <v>0</v>
      </c>
      <c r="G50" s="26">
        <v>10</v>
      </c>
      <c r="H50" s="26">
        <v>0</v>
      </c>
      <c r="I50" s="27">
        <v>1</v>
      </c>
    </row>
    <row r="51" spans="1:9" x14ac:dyDescent="0.2">
      <c r="A51" s="7" t="s">
        <v>50</v>
      </c>
      <c r="B51" s="25">
        <v>206</v>
      </c>
      <c r="C51" s="26">
        <v>154</v>
      </c>
      <c r="D51" s="26">
        <v>22</v>
      </c>
      <c r="E51" s="26">
        <v>26</v>
      </c>
      <c r="F51" s="26">
        <v>0</v>
      </c>
      <c r="G51" s="26">
        <v>3</v>
      </c>
      <c r="H51" s="26">
        <v>0</v>
      </c>
      <c r="I51" s="27">
        <v>1</v>
      </c>
    </row>
    <row r="52" spans="1:9" x14ac:dyDescent="0.2">
      <c r="A52" s="7" t="s">
        <v>51</v>
      </c>
      <c r="B52" s="25">
        <v>2077</v>
      </c>
      <c r="C52" s="26">
        <v>1404</v>
      </c>
      <c r="D52" s="26">
        <v>318</v>
      </c>
      <c r="E52" s="26">
        <v>286</v>
      </c>
      <c r="F52" s="26">
        <v>0</v>
      </c>
      <c r="G52" s="26">
        <v>56</v>
      </c>
      <c r="H52" s="26">
        <v>0</v>
      </c>
      <c r="I52" s="27">
        <v>13</v>
      </c>
    </row>
    <row r="53" spans="1:9" x14ac:dyDescent="0.2">
      <c r="A53" s="7" t="s">
        <v>100</v>
      </c>
      <c r="B53" s="25">
        <v>763</v>
      </c>
      <c r="C53" s="26">
        <v>586</v>
      </c>
      <c r="D53" s="26">
        <v>85</v>
      </c>
      <c r="E53" s="26">
        <v>82</v>
      </c>
      <c r="F53" s="26">
        <v>0</v>
      </c>
      <c r="G53" s="26">
        <v>9</v>
      </c>
      <c r="H53" s="26">
        <v>0</v>
      </c>
      <c r="I53" s="27">
        <v>1</v>
      </c>
    </row>
    <row r="54" spans="1:9" x14ac:dyDescent="0.2">
      <c r="A54" s="7" t="s">
        <v>52</v>
      </c>
      <c r="B54" s="25">
        <v>2926</v>
      </c>
      <c r="C54" s="26">
        <v>2174</v>
      </c>
      <c r="D54" s="26">
        <v>417</v>
      </c>
      <c r="E54" s="26">
        <v>310</v>
      </c>
      <c r="F54" s="26">
        <v>2</v>
      </c>
      <c r="G54" s="26">
        <v>20</v>
      </c>
      <c r="H54" s="26">
        <v>0</v>
      </c>
      <c r="I54" s="27">
        <v>3</v>
      </c>
    </row>
    <row r="55" spans="1:9" x14ac:dyDescent="0.2">
      <c r="A55" s="7" t="s">
        <v>102</v>
      </c>
      <c r="B55" s="25">
        <v>5027</v>
      </c>
      <c r="C55" s="26">
        <v>2775</v>
      </c>
      <c r="D55" s="26">
        <v>1201</v>
      </c>
      <c r="E55" s="26">
        <v>879</v>
      </c>
      <c r="F55" s="26">
        <v>1</v>
      </c>
      <c r="G55" s="26">
        <v>130</v>
      </c>
      <c r="H55" s="26">
        <v>0</v>
      </c>
      <c r="I55" s="27">
        <v>41</v>
      </c>
    </row>
    <row r="56" spans="1:9" x14ac:dyDescent="0.2">
      <c r="A56" s="7" t="s">
        <v>53</v>
      </c>
      <c r="B56" s="25">
        <v>736</v>
      </c>
      <c r="C56" s="26">
        <v>591</v>
      </c>
      <c r="D56" s="26">
        <v>91</v>
      </c>
      <c r="E56" s="26">
        <v>46</v>
      </c>
      <c r="F56" s="26">
        <v>0</v>
      </c>
      <c r="G56" s="26">
        <v>3</v>
      </c>
      <c r="H56" s="26">
        <v>0</v>
      </c>
      <c r="I56" s="27">
        <v>5</v>
      </c>
    </row>
    <row r="57" spans="1:9" x14ac:dyDescent="0.2">
      <c r="A57" s="7" t="s">
        <v>103</v>
      </c>
      <c r="B57" s="25">
        <v>693</v>
      </c>
      <c r="C57" s="26">
        <v>467</v>
      </c>
      <c r="D57" s="26">
        <v>109</v>
      </c>
      <c r="E57" s="26">
        <v>82</v>
      </c>
      <c r="F57" s="26">
        <v>6</v>
      </c>
      <c r="G57" s="26">
        <v>29</v>
      </c>
      <c r="H57" s="26">
        <v>0</v>
      </c>
      <c r="I57" s="27">
        <v>0</v>
      </c>
    </row>
    <row r="58" spans="1:9" x14ac:dyDescent="0.2">
      <c r="A58" s="7" t="s">
        <v>54</v>
      </c>
      <c r="B58" s="25">
        <v>1108</v>
      </c>
      <c r="C58" s="26">
        <v>746</v>
      </c>
      <c r="D58" s="26">
        <v>180</v>
      </c>
      <c r="E58" s="26">
        <v>163</v>
      </c>
      <c r="F58" s="26">
        <v>0</v>
      </c>
      <c r="G58" s="26">
        <v>18</v>
      </c>
      <c r="H58" s="26">
        <v>0</v>
      </c>
      <c r="I58" s="27">
        <v>1</v>
      </c>
    </row>
    <row r="59" spans="1:9" x14ac:dyDescent="0.2">
      <c r="A59" s="7" t="s">
        <v>55</v>
      </c>
      <c r="B59" s="25">
        <v>1210</v>
      </c>
      <c r="C59" s="26">
        <v>803</v>
      </c>
      <c r="D59" s="26">
        <v>204</v>
      </c>
      <c r="E59" s="26">
        <v>107</v>
      </c>
      <c r="F59" s="26">
        <v>0</v>
      </c>
      <c r="G59" s="26">
        <v>93</v>
      </c>
      <c r="H59" s="26">
        <v>0</v>
      </c>
      <c r="I59" s="27">
        <v>3</v>
      </c>
    </row>
    <row r="60" spans="1:9" x14ac:dyDescent="0.2">
      <c r="A60" s="7" t="s">
        <v>104</v>
      </c>
      <c r="B60" s="25">
        <v>1602</v>
      </c>
      <c r="C60" s="26">
        <v>1346</v>
      </c>
      <c r="D60" s="26">
        <v>160</v>
      </c>
      <c r="E60" s="26">
        <v>84</v>
      </c>
      <c r="F60" s="26">
        <v>0</v>
      </c>
      <c r="G60" s="26">
        <v>9</v>
      </c>
      <c r="H60" s="26">
        <v>0</v>
      </c>
      <c r="I60" s="27">
        <v>3</v>
      </c>
    </row>
    <row r="61" spans="1:9" x14ac:dyDescent="0.2">
      <c r="A61" s="6" t="str">
        <f>VLOOKUP("&lt;Zeilentitel_8&gt;",Uebersetzungen!$B$3:$E$101,Uebersetzungen!$B$2+1,FALSE)</f>
        <v>Region Moesa</v>
      </c>
      <c r="B61" s="20">
        <v>9511</v>
      </c>
      <c r="C61" s="9">
        <v>7070</v>
      </c>
      <c r="D61" s="9">
        <v>1011</v>
      </c>
      <c r="E61" s="9">
        <v>1288</v>
      </c>
      <c r="F61" s="9">
        <v>0</v>
      </c>
      <c r="G61" s="9">
        <v>35</v>
      </c>
      <c r="H61" s="9">
        <v>0</v>
      </c>
      <c r="I61" s="12">
        <v>107</v>
      </c>
    </row>
    <row r="62" spans="1:9" x14ac:dyDescent="0.2">
      <c r="A62" s="7" t="s">
        <v>56</v>
      </c>
      <c r="B62" s="25">
        <v>102</v>
      </c>
      <c r="C62" s="26">
        <v>95</v>
      </c>
      <c r="D62" s="26">
        <v>4</v>
      </c>
      <c r="E62" s="26">
        <v>3</v>
      </c>
      <c r="F62" s="26">
        <v>0</v>
      </c>
      <c r="G62" s="26">
        <v>0</v>
      </c>
      <c r="H62" s="26">
        <v>0</v>
      </c>
      <c r="I62" s="27">
        <v>0</v>
      </c>
    </row>
    <row r="63" spans="1:9" x14ac:dyDescent="0.2">
      <c r="A63" s="7" t="s">
        <v>57</v>
      </c>
      <c r="B63" s="25">
        <v>262</v>
      </c>
      <c r="C63" s="26">
        <v>222</v>
      </c>
      <c r="D63" s="26">
        <v>17</v>
      </c>
      <c r="E63" s="26">
        <v>19</v>
      </c>
      <c r="F63" s="26">
        <v>0</v>
      </c>
      <c r="G63" s="26">
        <v>3</v>
      </c>
      <c r="H63" s="26">
        <v>0</v>
      </c>
      <c r="I63" s="27">
        <v>1</v>
      </c>
    </row>
    <row r="64" spans="1:9" x14ac:dyDescent="0.2">
      <c r="A64" s="7" t="s">
        <v>58</v>
      </c>
      <c r="B64" s="25">
        <v>172</v>
      </c>
      <c r="C64" s="26">
        <v>157</v>
      </c>
      <c r="D64" s="26">
        <v>7</v>
      </c>
      <c r="E64" s="26">
        <v>8</v>
      </c>
      <c r="F64" s="26">
        <v>0</v>
      </c>
      <c r="G64" s="26">
        <v>0</v>
      </c>
      <c r="H64" s="26">
        <v>0</v>
      </c>
      <c r="I64" s="27">
        <v>0</v>
      </c>
    </row>
    <row r="65" spans="1:9" x14ac:dyDescent="0.2">
      <c r="A65" s="7" t="s">
        <v>59</v>
      </c>
      <c r="B65" s="25">
        <v>113</v>
      </c>
      <c r="C65" s="26">
        <v>102</v>
      </c>
      <c r="D65" s="26">
        <v>4</v>
      </c>
      <c r="E65" s="26">
        <v>7</v>
      </c>
      <c r="F65" s="26">
        <v>0</v>
      </c>
      <c r="G65" s="26">
        <v>0</v>
      </c>
      <c r="H65" s="26">
        <v>0</v>
      </c>
      <c r="I65" s="27">
        <v>0</v>
      </c>
    </row>
    <row r="66" spans="1:9" x14ac:dyDescent="0.2">
      <c r="A66" s="7" t="s">
        <v>60</v>
      </c>
      <c r="B66" s="25">
        <v>871</v>
      </c>
      <c r="C66" s="26">
        <v>695</v>
      </c>
      <c r="D66" s="26">
        <v>84</v>
      </c>
      <c r="E66" s="26">
        <v>91</v>
      </c>
      <c r="F66" s="26">
        <v>0</v>
      </c>
      <c r="G66" s="26">
        <v>1</v>
      </c>
      <c r="H66" s="26">
        <v>0</v>
      </c>
      <c r="I66" s="27">
        <v>0</v>
      </c>
    </row>
    <row r="67" spans="1:9" x14ac:dyDescent="0.2">
      <c r="A67" s="7" t="s">
        <v>61</v>
      </c>
      <c r="B67" s="25">
        <v>1432</v>
      </c>
      <c r="C67" s="26">
        <v>1128</v>
      </c>
      <c r="D67" s="26">
        <v>162</v>
      </c>
      <c r="E67" s="26">
        <v>132</v>
      </c>
      <c r="F67" s="26">
        <v>0</v>
      </c>
      <c r="G67" s="26">
        <v>9</v>
      </c>
      <c r="H67" s="26">
        <v>0</v>
      </c>
      <c r="I67" s="27">
        <v>1</v>
      </c>
    </row>
    <row r="68" spans="1:9" x14ac:dyDescent="0.2">
      <c r="A68" s="7" t="s">
        <v>62</v>
      </c>
      <c r="B68" s="25">
        <v>320</v>
      </c>
      <c r="C68" s="26">
        <v>260</v>
      </c>
      <c r="D68" s="26">
        <v>28</v>
      </c>
      <c r="E68" s="26">
        <v>32</v>
      </c>
      <c r="F68" s="26">
        <v>0</v>
      </c>
      <c r="G68" s="26">
        <v>0</v>
      </c>
      <c r="H68" s="26">
        <v>0</v>
      </c>
      <c r="I68" s="27">
        <v>0</v>
      </c>
    </row>
    <row r="69" spans="1:9" x14ac:dyDescent="0.2">
      <c r="A69" s="7" t="s">
        <v>63</v>
      </c>
      <c r="B69" s="25">
        <v>735</v>
      </c>
      <c r="C69" s="26">
        <v>519</v>
      </c>
      <c r="D69" s="26">
        <v>85</v>
      </c>
      <c r="E69" s="26">
        <v>129</v>
      </c>
      <c r="F69" s="26">
        <v>0</v>
      </c>
      <c r="G69" s="26">
        <v>2</v>
      </c>
      <c r="H69" s="26">
        <v>0</v>
      </c>
      <c r="I69" s="27">
        <v>0</v>
      </c>
    </row>
    <row r="70" spans="1:9" x14ac:dyDescent="0.2">
      <c r="A70" s="7" t="s">
        <v>64</v>
      </c>
      <c r="B70" s="25">
        <v>1634</v>
      </c>
      <c r="C70" s="26">
        <v>1097</v>
      </c>
      <c r="D70" s="26">
        <v>210</v>
      </c>
      <c r="E70" s="26">
        <v>293</v>
      </c>
      <c r="F70" s="26">
        <v>0</v>
      </c>
      <c r="G70" s="26">
        <v>15</v>
      </c>
      <c r="H70" s="26">
        <v>0</v>
      </c>
      <c r="I70" s="27">
        <v>19</v>
      </c>
    </row>
    <row r="71" spans="1:9" x14ac:dyDescent="0.2">
      <c r="A71" s="7" t="s">
        <v>105</v>
      </c>
      <c r="B71" s="25">
        <v>2711</v>
      </c>
      <c r="C71" s="26">
        <v>1943</v>
      </c>
      <c r="D71" s="26">
        <v>273</v>
      </c>
      <c r="E71" s="26">
        <v>413</v>
      </c>
      <c r="F71" s="26">
        <v>0</v>
      </c>
      <c r="G71" s="26">
        <v>2</v>
      </c>
      <c r="H71" s="26">
        <v>0</v>
      </c>
      <c r="I71" s="27">
        <v>80</v>
      </c>
    </row>
    <row r="72" spans="1:9" x14ac:dyDescent="0.2">
      <c r="A72" s="7" t="s">
        <v>65</v>
      </c>
      <c r="B72" s="25">
        <v>946</v>
      </c>
      <c r="C72" s="26">
        <v>677</v>
      </c>
      <c r="D72" s="26">
        <v>121</v>
      </c>
      <c r="E72" s="26">
        <v>139</v>
      </c>
      <c r="F72" s="26">
        <v>0</v>
      </c>
      <c r="G72" s="26">
        <v>3</v>
      </c>
      <c r="H72" s="26">
        <v>0</v>
      </c>
      <c r="I72" s="27">
        <v>6</v>
      </c>
    </row>
    <row r="73" spans="1:9" x14ac:dyDescent="0.2">
      <c r="A73" s="7" t="s">
        <v>106</v>
      </c>
      <c r="B73" s="25">
        <v>213</v>
      </c>
      <c r="C73" s="26">
        <v>175</v>
      </c>
      <c r="D73" s="26">
        <v>16</v>
      </c>
      <c r="E73" s="26">
        <v>22</v>
      </c>
      <c r="F73" s="26">
        <v>0</v>
      </c>
      <c r="G73" s="26">
        <v>0</v>
      </c>
      <c r="H73" s="26">
        <v>0</v>
      </c>
      <c r="I73" s="27">
        <v>0</v>
      </c>
    </row>
    <row r="74" spans="1:9" x14ac:dyDescent="0.2">
      <c r="A74" s="6" t="str">
        <f>VLOOKUP("&lt;Zeilentitel_9&gt;",Uebersetzungen!$B$3:$E$101,Uebersetzungen!$B$2+1,FALSE)</f>
        <v>Region Plessur</v>
      </c>
      <c r="B74" s="20">
        <v>44972</v>
      </c>
      <c r="C74" s="9">
        <v>33857</v>
      </c>
      <c r="D74" s="9">
        <v>5208</v>
      </c>
      <c r="E74" s="9">
        <v>4587</v>
      </c>
      <c r="F74" s="9">
        <v>352</v>
      </c>
      <c r="G74" s="9">
        <v>251</v>
      </c>
      <c r="H74" s="9">
        <v>151</v>
      </c>
      <c r="I74" s="12">
        <v>566</v>
      </c>
    </row>
    <row r="75" spans="1:9" x14ac:dyDescent="0.2">
      <c r="A75" s="7" t="s">
        <v>73</v>
      </c>
      <c r="B75" s="25">
        <v>39753</v>
      </c>
      <c r="C75" s="26">
        <v>30036</v>
      </c>
      <c r="D75" s="26">
        <v>4417</v>
      </c>
      <c r="E75" s="26">
        <v>4228</v>
      </c>
      <c r="F75" s="26">
        <v>304</v>
      </c>
      <c r="G75" s="26">
        <v>128</v>
      </c>
      <c r="H75" s="26">
        <v>116</v>
      </c>
      <c r="I75" s="27">
        <v>524</v>
      </c>
    </row>
    <row r="76" spans="1:9" x14ac:dyDescent="0.2">
      <c r="A76" s="7" t="s">
        <v>74</v>
      </c>
      <c r="B76" s="25">
        <v>2075</v>
      </c>
      <c r="C76" s="26">
        <v>1519</v>
      </c>
      <c r="D76" s="26">
        <v>277</v>
      </c>
      <c r="E76" s="26">
        <v>152</v>
      </c>
      <c r="F76" s="26">
        <v>14</v>
      </c>
      <c r="G76" s="26">
        <v>84</v>
      </c>
      <c r="H76" s="26">
        <v>6</v>
      </c>
      <c r="I76" s="27">
        <v>23</v>
      </c>
    </row>
    <row r="77" spans="1:9" x14ac:dyDescent="0.2">
      <c r="A77" s="7" t="s">
        <v>75</v>
      </c>
      <c r="B77" s="25">
        <v>3144</v>
      </c>
      <c r="C77" s="26">
        <v>2302</v>
      </c>
      <c r="D77" s="26">
        <v>514</v>
      </c>
      <c r="E77" s="26">
        <v>207</v>
      </c>
      <c r="F77" s="26">
        <v>34</v>
      </c>
      <c r="G77" s="26">
        <v>39</v>
      </c>
      <c r="H77" s="26">
        <v>29</v>
      </c>
      <c r="I77" s="27">
        <v>19</v>
      </c>
    </row>
    <row r="78" spans="1:9" x14ac:dyDescent="0.2">
      <c r="A78" s="6" t="str">
        <f>VLOOKUP("&lt;Zeilentitel_10&gt;",Uebersetzungen!$B$3:$E$101,Uebersetzungen!$B$2+1,FALSE)</f>
        <v>Region Prättigau/Davos</v>
      </c>
      <c r="B78" s="20">
        <v>26766</v>
      </c>
      <c r="C78" s="9">
        <v>21017</v>
      </c>
      <c r="D78" s="9">
        <v>3213</v>
      </c>
      <c r="E78" s="9">
        <v>2047</v>
      </c>
      <c r="F78" s="9">
        <v>132</v>
      </c>
      <c r="G78" s="9">
        <v>197</v>
      </c>
      <c r="H78" s="9">
        <v>56</v>
      </c>
      <c r="I78" s="12">
        <v>104</v>
      </c>
    </row>
    <row r="79" spans="1:9" x14ac:dyDescent="0.2">
      <c r="A79" s="7" t="s">
        <v>67</v>
      </c>
      <c r="B79" s="25">
        <v>10738</v>
      </c>
      <c r="C79" s="26">
        <v>7557</v>
      </c>
      <c r="D79" s="26">
        <v>1873</v>
      </c>
      <c r="E79" s="26">
        <v>1049</v>
      </c>
      <c r="F79" s="26">
        <v>71</v>
      </c>
      <c r="G79" s="26">
        <v>132</v>
      </c>
      <c r="H79" s="26">
        <v>20</v>
      </c>
      <c r="I79" s="27">
        <v>36</v>
      </c>
    </row>
    <row r="80" spans="1:9" x14ac:dyDescent="0.2">
      <c r="A80" s="7" t="s">
        <v>68</v>
      </c>
      <c r="B80" s="25">
        <v>634</v>
      </c>
      <c r="C80" s="26">
        <v>587</v>
      </c>
      <c r="D80" s="26">
        <v>32</v>
      </c>
      <c r="E80" s="26">
        <v>14</v>
      </c>
      <c r="F80" s="26">
        <v>0</v>
      </c>
      <c r="G80" s="26">
        <v>1</v>
      </c>
      <c r="H80" s="26">
        <v>0</v>
      </c>
      <c r="I80" s="27">
        <v>0</v>
      </c>
    </row>
    <row r="81" spans="1:9" x14ac:dyDescent="0.2">
      <c r="A81" s="7" t="s">
        <v>69</v>
      </c>
      <c r="B81" s="25">
        <v>200</v>
      </c>
      <c r="C81" s="26">
        <v>192</v>
      </c>
      <c r="D81" s="26">
        <v>4</v>
      </c>
      <c r="E81" s="26">
        <v>4</v>
      </c>
      <c r="F81" s="26">
        <v>0</v>
      </c>
      <c r="G81" s="26">
        <v>0</v>
      </c>
      <c r="H81" s="26">
        <v>0</v>
      </c>
      <c r="I81" s="27">
        <v>0</v>
      </c>
    </row>
    <row r="82" spans="1:9" x14ac:dyDescent="0.2">
      <c r="A82" s="7" t="s">
        <v>70</v>
      </c>
      <c r="B82" s="25">
        <v>1150</v>
      </c>
      <c r="C82" s="26">
        <v>1039</v>
      </c>
      <c r="D82" s="26">
        <v>69</v>
      </c>
      <c r="E82" s="26">
        <v>40</v>
      </c>
      <c r="F82" s="26">
        <v>0</v>
      </c>
      <c r="G82" s="26">
        <v>2</v>
      </c>
      <c r="H82" s="26">
        <v>0</v>
      </c>
      <c r="I82" s="27">
        <v>0</v>
      </c>
    </row>
    <row r="83" spans="1:9" x14ac:dyDescent="0.2">
      <c r="A83" s="7" t="s">
        <v>107</v>
      </c>
      <c r="B83" s="25">
        <v>4499</v>
      </c>
      <c r="C83" s="26">
        <v>3577</v>
      </c>
      <c r="D83" s="26">
        <v>499</v>
      </c>
      <c r="E83" s="26">
        <v>360</v>
      </c>
      <c r="F83" s="26">
        <v>6</v>
      </c>
      <c r="G83" s="26">
        <v>45</v>
      </c>
      <c r="H83" s="26">
        <v>0</v>
      </c>
      <c r="I83" s="27">
        <v>12</v>
      </c>
    </row>
    <row r="84" spans="1:9" x14ac:dyDescent="0.2">
      <c r="A84" s="7" t="s">
        <v>96</v>
      </c>
      <c r="B84" s="25">
        <v>235</v>
      </c>
      <c r="C84" s="26">
        <v>224</v>
      </c>
      <c r="D84" s="26">
        <v>4</v>
      </c>
      <c r="E84" s="26">
        <v>7</v>
      </c>
      <c r="F84" s="26">
        <v>0</v>
      </c>
      <c r="G84" s="26">
        <v>0</v>
      </c>
      <c r="H84" s="26">
        <v>0</v>
      </c>
      <c r="I84" s="27">
        <v>0</v>
      </c>
    </row>
    <row r="85" spans="1:9" x14ac:dyDescent="0.2">
      <c r="A85" s="7" t="s">
        <v>71</v>
      </c>
      <c r="B85" s="25">
        <v>913</v>
      </c>
      <c r="C85" s="26">
        <v>719</v>
      </c>
      <c r="D85" s="26">
        <v>106</v>
      </c>
      <c r="E85" s="26">
        <v>66</v>
      </c>
      <c r="F85" s="26">
        <v>1</v>
      </c>
      <c r="G85" s="26">
        <v>9</v>
      </c>
      <c r="H85" s="26">
        <v>0</v>
      </c>
      <c r="I85" s="27">
        <v>12</v>
      </c>
    </row>
    <row r="86" spans="1:9" x14ac:dyDescent="0.2">
      <c r="A86" s="7" t="s">
        <v>72</v>
      </c>
      <c r="B86" s="25">
        <v>1706</v>
      </c>
      <c r="C86" s="26">
        <v>1527</v>
      </c>
      <c r="D86" s="26">
        <v>45</v>
      </c>
      <c r="E86" s="26">
        <v>70</v>
      </c>
      <c r="F86" s="26">
        <v>34</v>
      </c>
      <c r="G86" s="26">
        <v>2</v>
      </c>
      <c r="H86" s="26">
        <v>24</v>
      </c>
      <c r="I86" s="27">
        <v>4</v>
      </c>
    </row>
    <row r="87" spans="1:9" x14ac:dyDescent="0.2">
      <c r="A87" s="7" t="s">
        <v>84</v>
      </c>
      <c r="B87" s="25">
        <v>2189</v>
      </c>
      <c r="C87" s="26">
        <v>1957</v>
      </c>
      <c r="D87" s="26">
        <v>119</v>
      </c>
      <c r="E87" s="26">
        <v>86</v>
      </c>
      <c r="F87" s="26">
        <v>3</v>
      </c>
      <c r="G87" s="26">
        <v>2</v>
      </c>
      <c r="H87" s="26">
        <v>11</v>
      </c>
      <c r="I87" s="27">
        <v>11</v>
      </c>
    </row>
    <row r="88" spans="1:9" x14ac:dyDescent="0.2">
      <c r="A88" s="7" t="s">
        <v>85</v>
      </c>
      <c r="B88" s="25">
        <v>3017</v>
      </c>
      <c r="C88" s="26">
        <v>2358</v>
      </c>
      <c r="D88" s="26">
        <v>365</v>
      </c>
      <c r="E88" s="26">
        <v>252</v>
      </c>
      <c r="F88" s="26">
        <v>17</v>
      </c>
      <c r="G88" s="26">
        <v>3</v>
      </c>
      <c r="H88" s="26">
        <v>1</v>
      </c>
      <c r="I88" s="27">
        <v>21</v>
      </c>
    </row>
    <row r="89" spans="1:9" x14ac:dyDescent="0.2">
      <c r="A89" s="7" t="s">
        <v>86</v>
      </c>
      <c r="B89" s="25">
        <v>1485</v>
      </c>
      <c r="C89" s="26">
        <v>1280</v>
      </c>
      <c r="D89" s="26">
        <v>97</v>
      </c>
      <c r="E89" s="26">
        <v>99</v>
      </c>
      <c r="F89" s="26">
        <v>0</v>
      </c>
      <c r="G89" s="26">
        <v>1</v>
      </c>
      <c r="H89" s="26">
        <v>0</v>
      </c>
      <c r="I89" s="27">
        <v>8</v>
      </c>
    </row>
    <row r="90" spans="1:9" x14ac:dyDescent="0.2">
      <c r="A90" s="6" t="str">
        <f>VLOOKUP("&lt;Zeilentitel_11&gt;",Uebersetzungen!$B$3:$E$101,Uebersetzungen!$B$2+1,FALSE)</f>
        <v>Region Surselva</v>
      </c>
      <c r="B90" s="20">
        <v>21977</v>
      </c>
      <c r="C90" s="9">
        <v>18730</v>
      </c>
      <c r="D90" s="9">
        <v>1905</v>
      </c>
      <c r="E90" s="9">
        <v>1016</v>
      </c>
      <c r="F90" s="9">
        <v>58</v>
      </c>
      <c r="G90" s="9">
        <v>190</v>
      </c>
      <c r="H90" s="9">
        <v>18</v>
      </c>
      <c r="I90" s="12">
        <v>60</v>
      </c>
    </row>
    <row r="91" spans="1:9" x14ac:dyDescent="0.2">
      <c r="A91" s="7" t="s">
        <v>12</v>
      </c>
      <c r="B91" s="25">
        <v>651</v>
      </c>
      <c r="C91" s="26">
        <v>573</v>
      </c>
      <c r="D91" s="26">
        <v>52</v>
      </c>
      <c r="E91" s="26">
        <v>22</v>
      </c>
      <c r="F91" s="26">
        <v>0</v>
      </c>
      <c r="G91" s="26">
        <v>4</v>
      </c>
      <c r="H91" s="26">
        <v>0</v>
      </c>
      <c r="I91" s="27">
        <v>0</v>
      </c>
    </row>
    <row r="92" spans="1:9" x14ac:dyDescent="0.2">
      <c r="A92" s="7" t="s">
        <v>13</v>
      </c>
      <c r="B92" s="25">
        <v>2104</v>
      </c>
      <c r="C92" s="26">
        <v>1728</v>
      </c>
      <c r="D92" s="26">
        <v>214</v>
      </c>
      <c r="E92" s="26">
        <v>135</v>
      </c>
      <c r="F92" s="26">
        <v>4</v>
      </c>
      <c r="G92" s="26">
        <v>12</v>
      </c>
      <c r="H92" s="26">
        <v>1</v>
      </c>
      <c r="I92" s="27">
        <v>10</v>
      </c>
    </row>
    <row r="93" spans="1:9" x14ac:dyDescent="0.2">
      <c r="A93" s="7" t="s">
        <v>14</v>
      </c>
      <c r="B93" s="25">
        <v>777</v>
      </c>
      <c r="C93" s="26">
        <v>679</v>
      </c>
      <c r="D93" s="26">
        <v>51</v>
      </c>
      <c r="E93" s="26">
        <v>42</v>
      </c>
      <c r="F93" s="26">
        <v>1</v>
      </c>
      <c r="G93" s="26">
        <v>1</v>
      </c>
      <c r="H93" s="26">
        <v>0</v>
      </c>
      <c r="I93" s="27">
        <v>3</v>
      </c>
    </row>
    <row r="94" spans="1:9" x14ac:dyDescent="0.2">
      <c r="A94" s="7" t="s">
        <v>15</v>
      </c>
      <c r="B94" s="25">
        <v>611</v>
      </c>
      <c r="C94" s="26">
        <v>491</v>
      </c>
      <c r="D94" s="26">
        <v>69</v>
      </c>
      <c r="E94" s="26">
        <v>42</v>
      </c>
      <c r="F94" s="26">
        <v>0</v>
      </c>
      <c r="G94" s="26">
        <v>6</v>
      </c>
      <c r="H94" s="26">
        <v>0</v>
      </c>
      <c r="I94" s="27">
        <v>3</v>
      </c>
    </row>
    <row r="95" spans="1:9" x14ac:dyDescent="0.2">
      <c r="A95" s="7" t="s">
        <v>16</v>
      </c>
      <c r="B95" s="25">
        <v>948</v>
      </c>
      <c r="C95" s="26">
        <v>725</v>
      </c>
      <c r="D95" s="26">
        <v>158</v>
      </c>
      <c r="E95" s="26">
        <v>38</v>
      </c>
      <c r="F95" s="26">
        <v>0</v>
      </c>
      <c r="G95" s="26">
        <v>23</v>
      </c>
      <c r="H95" s="26">
        <v>0</v>
      </c>
      <c r="I95" s="27">
        <v>4</v>
      </c>
    </row>
    <row r="96" spans="1:9" x14ac:dyDescent="0.2">
      <c r="A96" s="7" t="s">
        <v>17</v>
      </c>
      <c r="B96" s="25">
        <v>2056</v>
      </c>
      <c r="C96" s="26">
        <v>1892</v>
      </c>
      <c r="D96" s="26">
        <v>115</v>
      </c>
      <c r="E96" s="26">
        <v>38</v>
      </c>
      <c r="F96" s="26">
        <v>0</v>
      </c>
      <c r="G96" s="26">
        <v>9</v>
      </c>
      <c r="H96" s="26">
        <v>0</v>
      </c>
      <c r="I96" s="27">
        <v>2</v>
      </c>
    </row>
    <row r="97" spans="1:9" x14ac:dyDescent="0.2">
      <c r="A97" s="7" t="s">
        <v>18</v>
      </c>
      <c r="B97" s="25">
        <v>5101</v>
      </c>
      <c r="C97" s="26">
        <v>4065</v>
      </c>
      <c r="D97" s="26">
        <v>599</v>
      </c>
      <c r="E97" s="26">
        <v>377</v>
      </c>
      <c r="F97" s="26">
        <v>10</v>
      </c>
      <c r="G97" s="26">
        <v>40</v>
      </c>
      <c r="H97" s="26">
        <v>0</v>
      </c>
      <c r="I97" s="27">
        <v>10</v>
      </c>
    </row>
    <row r="98" spans="1:9" x14ac:dyDescent="0.2">
      <c r="A98" s="7" t="s">
        <v>29</v>
      </c>
      <c r="B98" s="25">
        <v>972</v>
      </c>
      <c r="C98" s="26">
        <v>921</v>
      </c>
      <c r="D98" s="26">
        <v>26</v>
      </c>
      <c r="E98" s="26">
        <v>19</v>
      </c>
      <c r="F98" s="26">
        <v>0</v>
      </c>
      <c r="G98" s="26">
        <v>6</v>
      </c>
      <c r="H98" s="26">
        <v>0</v>
      </c>
      <c r="I98" s="27">
        <v>0</v>
      </c>
    </row>
    <row r="99" spans="1:9" x14ac:dyDescent="0.2">
      <c r="A99" s="7" t="s">
        <v>87</v>
      </c>
      <c r="B99" s="25">
        <v>1738</v>
      </c>
      <c r="C99" s="26">
        <v>1567</v>
      </c>
      <c r="D99" s="26">
        <v>109</v>
      </c>
      <c r="E99" s="26">
        <v>51</v>
      </c>
      <c r="F99" s="26">
        <v>1</v>
      </c>
      <c r="G99" s="26">
        <v>9</v>
      </c>
      <c r="H99" s="26">
        <v>0</v>
      </c>
      <c r="I99" s="27">
        <v>1</v>
      </c>
    </row>
    <row r="100" spans="1:9" x14ac:dyDescent="0.2">
      <c r="A100" s="7" t="s">
        <v>88</v>
      </c>
      <c r="B100" s="25">
        <v>2163</v>
      </c>
      <c r="C100" s="26">
        <v>1763</v>
      </c>
      <c r="D100" s="26">
        <v>189</v>
      </c>
      <c r="E100" s="26">
        <v>96</v>
      </c>
      <c r="F100" s="26">
        <v>37</v>
      </c>
      <c r="G100" s="26">
        <v>44</v>
      </c>
      <c r="H100" s="26">
        <v>17</v>
      </c>
      <c r="I100" s="27">
        <v>17</v>
      </c>
    </row>
    <row r="101" spans="1:9" x14ac:dyDescent="0.2">
      <c r="A101" s="7" t="s">
        <v>89</v>
      </c>
      <c r="B101" s="25">
        <v>330</v>
      </c>
      <c r="C101" s="26">
        <v>295</v>
      </c>
      <c r="D101" s="26">
        <v>27</v>
      </c>
      <c r="E101" s="26">
        <v>8</v>
      </c>
      <c r="F101" s="26">
        <v>0</v>
      </c>
      <c r="G101" s="26">
        <v>0</v>
      </c>
      <c r="H101" s="26">
        <v>0</v>
      </c>
      <c r="I101" s="27">
        <v>0</v>
      </c>
    </row>
    <row r="102" spans="1:9" x14ac:dyDescent="0.2">
      <c r="A102" s="7" t="s">
        <v>90</v>
      </c>
      <c r="B102" s="25">
        <v>1053</v>
      </c>
      <c r="C102" s="26">
        <v>978</v>
      </c>
      <c r="D102" s="26">
        <v>35</v>
      </c>
      <c r="E102" s="26">
        <v>25</v>
      </c>
      <c r="F102" s="26">
        <v>0</v>
      </c>
      <c r="G102" s="26">
        <v>7</v>
      </c>
      <c r="H102" s="26">
        <v>0</v>
      </c>
      <c r="I102" s="27">
        <v>8</v>
      </c>
    </row>
    <row r="103" spans="1:9" x14ac:dyDescent="0.2">
      <c r="A103" s="7" t="s">
        <v>91</v>
      </c>
      <c r="B103" s="25">
        <v>1186</v>
      </c>
      <c r="C103" s="26">
        <v>1012</v>
      </c>
      <c r="D103" s="26">
        <v>98</v>
      </c>
      <c r="E103" s="26">
        <v>56</v>
      </c>
      <c r="F103" s="26">
        <v>4</v>
      </c>
      <c r="G103" s="26">
        <v>16</v>
      </c>
      <c r="H103" s="26">
        <v>0</v>
      </c>
      <c r="I103" s="27">
        <v>0</v>
      </c>
    </row>
    <row r="104" spans="1:9" x14ac:dyDescent="0.2">
      <c r="A104" s="7" t="s">
        <v>92</v>
      </c>
      <c r="B104" s="25">
        <v>1136</v>
      </c>
      <c r="C104" s="26">
        <v>985</v>
      </c>
      <c r="D104" s="26">
        <v>112</v>
      </c>
      <c r="E104" s="26">
        <v>29</v>
      </c>
      <c r="F104" s="26">
        <v>1</v>
      </c>
      <c r="G104" s="26">
        <v>9</v>
      </c>
      <c r="H104" s="26">
        <v>0</v>
      </c>
      <c r="I104" s="27">
        <v>0</v>
      </c>
    </row>
    <row r="105" spans="1:9" x14ac:dyDescent="0.2">
      <c r="A105" s="7" t="s">
        <v>97</v>
      </c>
      <c r="B105" s="25">
        <v>1151</v>
      </c>
      <c r="C105" s="26">
        <v>1056</v>
      </c>
      <c r="D105" s="26">
        <v>51</v>
      </c>
      <c r="E105" s="26">
        <v>38</v>
      </c>
      <c r="F105" s="26">
        <v>0</v>
      </c>
      <c r="G105" s="26">
        <v>4</v>
      </c>
      <c r="H105" s="26">
        <v>0</v>
      </c>
      <c r="I105" s="27">
        <v>2</v>
      </c>
    </row>
    <row r="106" spans="1:9" x14ac:dyDescent="0.2">
      <c r="A106" s="6" t="str">
        <f>VLOOKUP("&lt;Zeilentitel_12&gt;",Uebersetzungen!$B$3:$E$101,Uebersetzungen!$B$2+1,FALSE)</f>
        <v>Region Viamala</v>
      </c>
      <c r="B106" s="20">
        <v>14597</v>
      </c>
      <c r="C106" s="9">
        <v>11969</v>
      </c>
      <c r="D106" s="9">
        <v>1348</v>
      </c>
      <c r="E106" s="9">
        <v>1034</v>
      </c>
      <c r="F106" s="9">
        <v>74</v>
      </c>
      <c r="G106" s="9">
        <v>59</v>
      </c>
      <c r="H106" s="9">
        <v>23</v>
      </c>
      <c r="I106" s="12">
        <v>90</v>
      </c>
    </row>
    <row r="107" spans="1:9" x14ac:dyDescent="0.2">
      <c r="A107" s="7" t="s">
        <v>19</v>
      </c>
      <c r="B107" s="25">
        <v>353</v>
      </c>
      <c r="C107" s="26">
        <v>313</v>
      </c>
      <c r="D107" s="26">
        <v>13</v>
      </c>
      <c r="E107" s="26">
        <v>27</v>
      </c>
      <c r="F107" s="26">
        <v>0</v>
      </c>
      <c r="G107" s="26">
        <v>0</v>
      </c>
      <c r="H107" s="26">
        <v>0</v>
      </c>
      <c r="I107" s="27">
        <v>0</v>
      </c>
    </row>
    <row r="108" spans="1:9" x14ac:dyDescent="0.2">
      <c r="A108" s="7" t="s">
        <v>20</v>
      </c>
      <c r="B108" s="25">
        <v>337</v>
      </c>
      <c r="C108" s="26">
        <v>300</v>
      </c>
      <c r="D108" s="26">
        <v>16</v>
      </c>
      <c r="E108" s="26">
        <v>21</v>
      </c>
      <c r="F108" s="26">
        <v>0</v>
      </c>
      <c r="G108" s="26">
        <v>0</v>
      </c>
      <c r="H108" s="26">
        <v>0</v>
      </c>
      <c r="I108" s="27">
        <v>0</v>
      </c>
    </row>
    <row r="109" spans="1:9" x14ac:dyDescent="0.2">
      <c r="A109" s="7" t="s">
        <v>21</v>
      </c>
      <c r="B109" s="25">
        <v>846</v>
      </c>
      <c r="C109" s="26">
        <v>805</v>
      </c>
      <c r="D109" s="26">
        <v>13</v>
      </c>
      <c r="E109" s="26">
        <v>28</v>
      </c>
      <c r="F109" s="26">
        <v>0</v>
      </c>
      <c r="G109" s="26">
        <v>0</v>
      </c>
      <c r="H109" s="26">
        <v>0</v>
      </c>
      <c r="I109" s="27">
        <v>0</v>
      </c>
    </row>
    <row r="110" spans="1:9" x14ac:dyDescent="0.2">
      <c r="A110" s="7" t="s">
        <v>22</v>
      </c>
      <c r="B110" s="25">
        <v>954</v>
      </c>
      <c r="C110" s="26">
        <v>785</v>
      </c>
      <c r="D110" s="26">
        <v>86</v>
      </c>
      <c r="E110" s="26">
        <v>70</v>
      </c>
      <c r="F110" s="26">
        <v>0</v>
      </c>
      <c r="G110" s="26">
        <v>5</v>
      </c>
      <c r="H110" s="26">
        <v>0</v>
      </c>
      <c r="I110" s="27">
        <v>8</v>
      </c>
    </row>
    <row r="111" spans="1:9" x14ac:dyDescent="0.2">
      <c r="A111" s="7" t="s">
        <v>23</v>
      </c>
      <c r="B111" s="25">
        <v>2551</v>
      </c>
      <c r="C111" s="26">
        <v>2065</v>
      </c>
      <c r="D111" s="26">
        <v>242</v>
      </c>
      <c r="E111" s="26">
        <v>165</v>
      </c>
      <c r="F111" s="26">
        <v>32</v>
      </c>
      <c r="G111" s="26">
        <v>9</v>
      </c>
      <c r="H111" s="26">
        <v>20</v>
      </c>
      <c r="I111" s="27">
        <v>18</v>
      </c>
    </row>
    <row r="112" spans="1:9" x14ac:dyDescent="0.2">
      <c r="A112" s="7" t="s">
        <v>24</v>
      </c>
      <c r="B112" s="25">
        <v>253</v>
      </c>
      <c r="C112" s="26">
        <v>240</v>
      </c>
      <c r="D112" s="26">
        <v>4</v>
      </c>
      <c r="E112" s="26">
        <v>8</v>
      </c>
      <c r="F112" s="26">
        <v>1</v>
      </c>
      <c r="G112" s="26">
        <v>0</v>
      </c>
      <c r="H112" s="26">
        <v>0</v>
      </c>
      <c r="I112" s="27">
        <v>0</v>
      </c>
    </row>
    <row r="113" spans="1:9" x14ac:dyDescent="0.2">
      <c r="A113" s="7" t="s">
        <v>25</v>
      </c>
      <c r="B113" s="25">
        <v>538</v>
      </c>
      <c r="C113" s="26">
        <v>492</v>
      </c>
      <c r="D113" s="26">
        <v>19</v>
      </c>
      <c r="E113" s="26">
        <v>26</v>
      </c>
      <c r="F113" s="26">
        <v>0</v>
      </c>
      <c r="G113" s="26">
        <v>1</v>
      </c>
      <c r="H113" s="26">
        <v>0</v>
      </c>
      <c r="I113" s="27">
        <v>0</v>
      </c>
    </row>
    <row r="114" spans="1:9" x14ac:dyDescent="0.2">
      <c r="A114" s="7" t="s">
        <v>26</v>
      </c>
      <c r="B114" s="25">
        <v>3453</v>
      </c>
      <c r="C114" s="26">
        <v>2214</v>
      </c>
      <c r="D114" s="26">
        <v>684</v>
      </c>
      <c r="E114" s="26">
        <v>474</v>
      </c>
      <c r="F114" s="26">
        <v>35</v>
      </c>
      <c r="G114" s="26">
        <v>24</v>
      </c>
      <c r="H114" s="26">
        <v>3</v>
      </c>
      <c r="I114" s="27">
        <v>19</v>
      </c>
    </row>
    <row r="115" spans="1:9" x14ac:dyDescent="0.2">
      <c r="A115" s="7" t="s">
        <v>27</v>
      </c>
      <c r="B115" s="25">
        <v>148</v>
      </c>
      <c r="C115" s="26">
        <v>142</v>
      </c>
      <c r="D115" s="26">
        <v>2</v>
      </c>
      <c r="E115" s="26">
        <v>3</v>
      </c>
      <c r="F115" s="26">
        <v>0</v>
      </c>
      <c r="G115" s="26">
        <v>1</v>
      </c>
      <c r="H115" s="26">
        <v>0</v>
      </c>
      <c r="I115" s="27">
        <v>0</v>
      </c>
    </row>
    <row r="116" spans="1:9" x14ac:dyDescent="0.2">
      <c r="A116" s="7" t="s">
        <v>28</v>
      </c>
      <c r="B116" s="25">
        <v>162</v>
      </c>
      <c r="C116" s="26">
        <v>156</v>
      </c>
      <c r="D116" s="26">
        <v>2</v>
      </c>
      <c r="E116" s="26">
        <v>4</v>
      </c>
      <c r="F116" s="26">
        <v>0</v>
      </c>
      <c r="G116" s="26">
        <v>0</v>
      </c>
      <c r="H116" s="26">
        <v>0</v>
      </c>
      <c r="I116" s="27">
        <v>0</v>
      </c>
    </row>
    <row r="117" spans="1:9" x14ac:dyDescent="0.2">
      <c r="A117" s="7" t="s">
        <v>30</v>
      </c>
      <c r="B117" s="25">
        <v>2233</v>
      </c>
      <c r="C117" s="26">
        <v>2087</v>
      </c>
      <c r="D117" s="26">
        <v>74</v>
      </c>
      <c r="E117" s="26">
        <v>67</v>
      </c>
      <c r="F117" s="26">
        <v>0</v>
      </c>
      <c r="G117" s="26">
        <v>3</v>
      </c>
      <c r="H117" s="26">
        <v>0</v>
      </c>
      <c r="I117" s="27">
        <v>2</v>
      </c>
    </row>
    <row r="118" spans="1:9" x14ac:dyDescent="0.2">
      <c r="A118" s="7" t="s">
        <v>31</v>
      </c>
      <c r="B118" s="25">
        <v>166</v>
      </c>
      <c r="C118" s="26">
        <v>154</v>
      </c>
      <c r="D118" s="26">
        <v>3</v>
      </c>
      <c r="E118" s="26">
        <v>5</v>
      </c>
      <c r="F118" s="26">
        <v>0</v>
      </c>
      <c r="G118" s="26">
        <v>4</v>
      </c>
      <c r="H118" s="26">
        <v>0</v>
      </c>
      <c r="I118" s="27">
        <v>0</v>
      </c>
    </row>
    <row r="119" spans="1:9" x14ac:dyDescent="0.2">
      <c r="A119" s="7" t="s">
        <v>32</v>
      </c>
      <c r="B119" s="25">
        <v>146</v>
      </c>
      <c r="C119" s="26">
        <v>132</v>
      </c>
      <c r="D119" s="26">
        <v>8</v>
      </c>
      <c r="E119" s="26">
        <v>3</v>
      </c>
      <c r="F119" s="26">
        <v>0</v>
      </c>
      <c r="G119" s="26">
        <v>0</v>
      </c>
      <c r="H119" s="26">
        <v>0</v>
      </c>
      <c r="I119" s="27">
        <v>3</v>
      </c>
    </row>
    <row r="120" spans="1:9" x14ac:dyDescent="0.2">
      <c r="A120" s="7" t="s">
        <v>33</v>
      </c>
      <c r="B120" s="25">
        <v>912</v>
      </c>
      <c r="C120" s="26">
        <v>754</v>
      </c>
      <c r="D120" s="26">
        <v>73</v>
      </c>
      <c r="E120" s="26">
        <v>64</v>
      </c>
      <c r="F120" s="26">
        <v>3</v>
      </c>
      <c r="G120" s="26">
        <v>3</v>
      </c>
      <c r="H120" s="26">
        <v>0</v>
      </c>
      <c r="I120" s="27">
        <v>15</v>
      </c>
    </row>
    <row r="121" spans="1:9" x14ac:dyDescent="0.2">
      <c r="A121" s="7" t="s">
        <v>34</v>
      </c>
      <c r="B121" s="25">
        <v>55</v>
      </c>
      <c r="C121" s="26">
        <v>50</v>
      </c>
      <c r="D121" s="26">
        <v>1</v>
      </c>
      <c r="E121" s="26">
        <v>4</v>
      </c>
      <c r="F121" s="26">
        <v>0</v>
      </c>
      <c r="G121" s="26">
        <v>0</v>
      </c>
      <c r="H121" s="26">
        <v>0</v>
      </c>
      <c r="I121" s="27">
        <v>0</v>
      </c>
    </row>
    <row r="122" spans="1:9" x14ac:dyDescent="0.2">
      <c r="A122" s="7" t="s">
        <v>35</v>
      </c>
      <c r="B122" s="25">
        <v>440</v>
      </c>
      <c r="C122" s="26">
        <v>349</v>
      </c>
      <c r="D122" s="26">
        <v>43</v>
      </c>
      <c r="E122" s="26">
        <v>38</v>
      </c>
      <c r="F122" s="26">
        <v>0</v>
      </c>
      <c r="G122" s="26">
        <v>4</v>
      </c>
      <c r="H122" s="26">
        <v>0</v>
      </c>
      <c r="I122" s="27">
        <v>6</v>
      </c>
    </row>
    <row r="123" spans="1:9" x14ac:dyDescent="0.2">
      <c r="A123" s="7" t="s">
        <v>36</v>
      </c>
      <c r="B123" s="25">
        <v>74</v>
      </c>
      <c r="C123" s="26">
        <v>63</v>
      </c>
      <c r="D123" s="26">
        <v>5</v>
      </c>
      <c r="E123" s="26">
        <v>6</v>
      </c>
      <c r="F123" s="26">
        <v>0</v>
      </c>
      <c r="G123" s="26">
        <v>0</v>
      </c>
      <c r="H123" s="26">
        <v>0</v>
      </c>
      <c r="I123" s="27">
        <v>0</v>
      </c>
    </row>
    <row r="124" spans="1:9" x14ac:dyDescent="0.2">
      <c r="A124" s="7" t="s">
        <v>99</v>
      </c>
      <c r="B124" s="25">
        <v>598</v>
      </c>
      <c r="C124" s="26">
        <v>507</v>
      </c>
      <c r="D124" s="26">
        <v>53</v>
      </c>
      <c r="E124" s="26">
        <v>13</v>
      </c>
      <c r="F124" s="26">
        <v>2</v>
      </c>
      <c r="G124" s="26">
        <v>5</v>
      </c>
      <c r="H124" s="26">
        <v>0</v>
      </c>
      <c r="I124" s="27">
        <v>18</v>
      </c>
    </row>
    <row r="125" spans="1:9" x14ac:dyDescent="0.2">
      <c r="A125" s="7" t="s">
        <v>108</v>
      </c>
      <c r="B125" s="25">
        <v>378</v>
      </c>
      <c r="C125" s="26">
        <v>361</v>
      </c>
      <c r="D125" s="26">
        <v>7</v>
      </c>
      <c r="E125" s="26">
        <v>8</v>
      </c>
      <c r="F125" s="26">
        <v>1</v>
      </c>
      <c r="G125" s="26">
        <v>0</v>
      </c>
      <c r="H125" s="26">
        <v>0</v>
      </c>
      <c r="I125" s="27">
        <v>1</v>
      </c>
    </row>
    <row r="126" spans="1:9" x14ac:dyDescent="0.2">
      <c r="A126" s="7"/>
      <c r="B126" s="25"/>
      <c r="C126" s="26"/>
      <c r="D126" s="26"/>
      <c r="E126" s="26"/>
      <c r="F126" s="26"/>
      <c r="G126" s="26"/>
      <c r="H126" s="26"/>
      <c r="I126" s="27"/>
    </row>
    <row r="127" spans="1:9" x14ac:dyDescent="0.2">
      <c r="A127" s="24" t="str">
        <f>VLOOKUP("&lt;Zeilentitel_1&gt;",Uebersetzungen!$B$3:$E$101,Uebersetzungen!$B$2+1,FALSE)</f>
        <v>GRAUBÜNDEN</v>
      </c>
      <c r="B127" s="28">
        <v>207400</v>
      </c>
      <c r="C127" s="29">
        <v>163341</v>
      </c>
      <c r="D127" s="29">
        <v>22208</v>
      </c>
      <c r="E127" s="29">
        <v>17965</v>
      </c>
      <c r="F127" s="29">
        <v>801</v>
      </c>
      <c r="G127" s="29">
        <v>1488</v>
      </c>
      <c r="H127" s="29">
        <v>308</v>
      </c>
      <c r="I127" s="30">
        <v>1289</v>
      </c>
    </row>
    <row r="128" spans="1:9" x14ac:dyDescent="0.2">
      <c r="A128" s="22" t="str">
        <f>VLOOKUP("&lt;Zeilentitel_2&gt;",Uebersetzungen!$B$3:$E$101,Uebersetzungen!$B$2+1,FALSE)</f>
        <v>Region Albula</v>
      </c>
      <c r="B128" s="31">
        <v>8148</v>
      </c>
      <c r="C128" s="32">
        <v>6585</v>
      </c>
      <c r="D128" s="32">
        <v>892</v>
      </c>
      <c r="E128" s="32">
        <v>525</v>
      </c>
      <c r="F128" s="32">
        <v>16</v>
      </c>
      <c r="G128" s="32">
        <v>89</v>
      </c>
      <c r="H128" s="32">
        <v>24</v>
      </c>
      <c r="I128" s="33">
        <v>17</v>
      </c>
    </row>
    <row r="129" spans="1:9" x14ac:dyDescent="0.2">
      <c r="A129" s="22" t="str">
        <f>VLOOKUP("&lt;Zeilentitel_3&gt;",Uebersetzungen!$B$3:$E$101,Uebersetzungen!$B$2+1,FALSE)</f>
        <v>Region Bernina</v>
      </c>
      <c r="B129" s="31">
        <v>4597</v>
      </c>
      <c r="C129" s="32">
        <v>4024</v>
      </c>
      <c r="D129" s="32">
        <v>290</v>
      </c>
      <c r="E129" s="32">
        <v>198</v>
      </c>
      <c r="F129" s="32">
        <v>0</v>
      </c>
      <c r="G129" s="32">
        <v>18</v>
      </c>
      <c r="H129" s="32">
        <v>1</v>
      </c>
      <c r="I129" s="33">
        <v>66</v>
      </c>
    </row>
    <row r="130" spans="1:9" x14ac:dyDescent="0.2">
      <c r="A130" s="22" t="str">
        <f>VLOOKUP("&lt;Zeilentitel_4&gt;",Uebersetzungen!$B$3:$E$101,Uebersetzungen!$B$2+1,FALSE)</f>
        <v>Region Engiadina Bassa/Val Müstair</v>
      </c>
      <c r="B130" s="31">
        <v>9197</v>
      </c>
      <c r="C130" s="32">
        <v>7417</v>
      </c>
      <c r="D130" s="32">
        <v>963</v>
      </c>
      <c r="E130" s="32">
        <v>662</v>
      </c>
      <c r="F130" s="32">
        <v>0</v>
      </c>
      <c r="G130" s="32">
        <v>134</v>
      </c>
      <c r="H130" s="32">
        <v>0</v>
      </c>
      <c r="I130" s="33">
        <v>21</v>
      </c>
    </row>
    <row r="131" spans="1:9" x14ac:dyDescent="0.2">
      <c r="A131" s="22" t="str">
        <f>VLOOKUP("&lt;Zeilentitel_5&gt;",Uebersetzungen!$B$3:$E$101,Uebersetzungen!$B$2+1,FALSE)</f>
        <v>Region Imboden</v>
      </c>
      <c r="B131" s="31">
        <v>22255</v>
      </c>
      <c r="C131" s="32">
        <v>17697</v>
      </c>
      <c r="D131" s="32">
        <v>2201</v>
      </c>
      <c r="E131" s="32">
        <v>2098</v>
      </c>
      <c r="F131" s="32">
        <v>48</v>
      </c>
      <c r="G131" s="32">
        <v>89</v>
      </c>
      <c r="H131" s="32">
        <v>5</v>
      </c>
      <c r="I131" s="33">
        <v>117</v>
      </c>
    </row>
    <row r="132" spans="1:9" x14ac:dyDescent="0.2">
      <c r="A132" s="22" t="str">
        <f>VLOOKUP("&lt;Zeilentitel_6&gt;",Uebersetzungen!$B$3:$E$101,Uebersetzungen!$B$2+1,FALSE)</f>
        <v>Region Landquart</v>
      </c>
      <c r="B132" s="31">
        <v>26995</v>
      </c>
      <c r="C132" s="32">
        <v>22396</v>
      </c>
      <c r="D132" s="32">
        <v>2140</v>
      </c>
      <c r="E132" s="32">
        <v>2210</v>
      </c>
      <c r="F132" s="32">
        <v>112</v>
      </c>
      <c r="G132" s="32">
        <v>38</v>
      </c>
      <c r="H132" s="32">
        <v>30</v>
      </c>
      <c r="I132" s="33">
        <v>69</v>
      </c>
    </row>
    <row r="133" spans="1:9" x14ac:dyDescent="0.2">
      <c r="A133" s="22" t="str">
        <f>VLOOKUP("&lt;Zeilentitel_7&gt;",Uebersetzungen!$B$3:$E$101,Uebersetzungen!$B$2+1,FALSE)</f>
        <v>Region Maloja</v>
      </c>
      <c r="B133" s="31">
        <v>18385</v>
      </c>
      <c r="C133" s="32">
        <v>12579</v>
      </c>
      <c r="D133" s="32">
        <v>3037</v>
      </c>
      <c r="E133" s="32">
        <v>2300</v>
      </c>
      <c r="F133" s="32">
        <v>9</v>
      </c>
      <c r="G133" s="32">
        <v>388</v>
      </c>
      <c r="H133" s="32">
        <v>0</v>
      </c>
      <c r="I133" s="33">
        <v>72</v>
      </c>
    </row>
    <row r="134" spans="1:9" x14ac:dyDescent="0.2">
      <c r="A134" s="22" t="str">
        <f>VLOOKUP("&lt;Zeilentitel_8&gt;",Uebersetzungen!$B$3:$E$101,Uebersetzungen!$B$2+1,FALSE)</f>
        <v>Region Moesa</v>
      </c>
      <c r="B134" s="31">
        <v>9511</v>
      </c>
      <c r="C134" s="32">
        <v>7070</v>
      </c>
      <c r="D134" s="32">
        <v>1011</v>
      </c>
      <c r="E134" s="32">
        <v>1288</v>
      </c>
      <c r="F134" s="32">
        <v>0</v>
      </c>
      <c r="G134" s="32">
        <v>35</v>
      </c>
      <c r="H134" s="32">
        <v>0</v>
      </c>
      <c r="I134" s="33">
        <v>107</v>
      </c>
    </row>
    <row r="135" spans="1:9" x14ac:dyDescent="0.2">
      <c r="A135" s="22" t="str">
        <f>VLOOKUP("&lt;Zeilentitel_9&gt;",Uebersetzungen!$B$3:$E$101,Uebersetzungen!$B$2+1,FALSE)</f>
        <v>Region Plessur</v>
      </c>
      <c r="B135" s="31">
        <v>44972</v>
      </c>
      <c r="C135" s="32">
        <v>33857</v>
      </c>
      <c r="D135" s="32">
        <v>5208</v>
      </c>
      <c r="E135" s="32">
        <v>4587</v>
      </c>
      <c r="F135" s="32">
        <v>352</v>
      </c>
      <c r="G135" s="32">
        <v>251</v>
      </c>
      <c r="H135" s="32">
        <v>151</v>
      </c>
      <c r="I135" s="33">
        <v>566</v>
      </c>
    </row>
    <row r="136" spans="1:9" x14ac:dyDescent="0.2">
      <c r="A136" s="22" t="str">
        <f>VLOOKUP("&lt;Zeilentitel_10&gt;",Uebersetzungen!$B$3:$E$101,Uebersetzungen!$B$2+1,FALSE)</f>
        <v>Region Prättigau/Davos</v>
      </c>
      <c r="B136" s="31">
        <v>26766</v>
      </c>
      <c r="C136" s="32">
        <v>21017</v>
      </c>
      <c r="D136" s="32">
        <v>3213</v>
      </c>
      <c r="E136" s="32">
        <v>2047</v>
      </c>
      <c r="F136" s="32">
        <v>132</v>
      </c>
      <c r="G136" s="32">
        <v>197</v>
      </c>
      <c r="H136" s="32">
        <v>56</v>
      </c>
      <c r="I136" s="33">
        <v>104</v>
      </c>
    </row>
    <row r="137" spans="1:9" x14ac:dyDescent="0.2">
      <c r="A137" s="22" t="str">
        <f>VLOOKUP("&lt;Zeilentitel_11&gt;",Uebersetzungen!$B$3:$E$101,Uebersetzungen!$B$2+1,FALSE)</f>
        <v>Region Surselva</v>
      </c>
      <c r="B137" s="31">
        <v>21977</v>
      </c>
      <c r="C137" s="32">
        <v>18730</v>
      </c>
      <c r="D137" s="32">
        <v>1905</v>
      </c>
      <c r="E137" s="32">
        <v>1016</v>
      </c>
      <c r="F137" s="32">
        <v>58</v>
      </c>
      <c r="G137" s="32">
        <v>190</v>
      </c>
      <c r="H137" s="32">
        <v>18</v>
      </c>
      <c r="I137" s="33">
        <v>60</v>
      </c>
    </row>
    <row r="138" spans="1:9" ht="13.5" thickBot="1" x14ac:dyDescent="0.25">
      <c r="A138" s="23" t="str">
        <f>VLOOKUP("&lt;Zeilentitel_12&gt;",Uebersetzungen!$B$3:$E$101,Uebersetzungen!$B$2+1,FALSE)</f>
        <v>Region Viamala</v>
      </c>
      <c r="B138" s="34">
        <v>14597</v>
      </c>
      <c r="C138" s="35">
        <v>11969</v>
      </c>
      <c r="D138" s="35">
        <v>1348</v>
      </c>
      <c r="E138" s="35">
        <v>1034</v>
      </c>
      <c r="F138" s="35">
        <v>74</v>
      </c>
      <c r="G138" s="35">
        <v>59</v>
      </c>
      <c r="H138" s="35">
        <v>23</v>
      </c>
      <c r="I138" s="36">
        <v>90</v>
      </c>
    </row>
    <row r="140" spans="1:9" x14ac:dyDescent="0.2">
      <c r="A140" s="4" t="str">
        <f>VLOOKUP("&lt;Quelle_1&gt;",Uebersetzungen!$B$3:$E$54,Uebersetzungen!$B$2+1,FALSE)</f>
        <v>Quelle: BFS (STATPOP)</v>
      </c>
    </row>
    <row r="141" spans="1:9" x14ac:dyDescent="0.2">
      <c r="A141" s="3" t="str">
        <f>VLOOKUP("&lt;Aktualisierung&gt;",Uebersetzungen!$B$3:$E$54,Uebersetzungen!$B$2+1,FALSE)</f>
        <v>Letztmals aktualisiert am: 20.08.2026</v>
      </c>
    </row>
  </sheetData>
  <sheetProtection sheet="1" objects="1" scenarios="1"/>
  <mergeCells count="2">
    <mergeCell ref="A7:D7"/>
    <mergeCell ref="A9:H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981075</xdr:colOff>
                    <xdr:row>1</xdr:row>
                    <xdr:rowOff>114300</xdr:rowOff>
                  </from>
                  <to>
                    <xdr:col>4</xdr:col>
                    <xdr:colOff>781050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981075</xdr:colOff>
                    <xdr:row>2</xdr:row>
                    <xdr:rowOff>104775</xdr:rowOff>
                  </from>
                  <to>
                    <xdr:col>4</xdr:col>
                    <xdr:colOff>1123950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981075</xdr:colOff>
                    <xdr:row>3</xdr:row>
                    <xdr:rowOff>66675</xdr:rowOff>
                  </from>
                  <to>
                    <xdr:col>4</xdr:col>
                    <xdr:colOff>781050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selection activeCell="G32" sqref="G32"/>
    </sheetView>
  </sheetViews>
  <sheetFormatPr baseColWidth="10" defaultColWidth="12.5703125" defaultRowHeight="12.75" x14ac:dyDescent="0.2"/>
  <cols>
    <col min="1" max="1" width="8.5703125" style="42" bestFit="1" customWidth="1"/>
    <col min="2" max="2" width="17.7109375" style="42" bestFit="1" customWidth="1"/>
    <col min="3" max="3" width="46.7109375" style="42" bestFit="1" customWidth="1"/>
    <col min="4" max="4" width="47.5703125" style="42" bestFit="1" customWidth="1"/>
    <col min="5" max="5" width="47" style="42" bestFit="1" customWidth="1"/>
    <col min="6" max="16384" width="12.5703125" style="42"/>
  </cols>
  <sheetData>
    <row r="1" spans="1:6" x14ac:dyDescent="0.2">
      <c r="A1" s="38" t="s">
        <v>110</v>
      </c>
      <c r="B1" s="38" t="s">
        <v>111</v>
      </c>
      <c r="C1" s="38" t="s">
        <v>112</v>
      </c>
      <c r="D1" s="38" t="s">
        <v>113</v>
      </c>
      <c r="E1" s="38" t="s">
        <v>114</v>
      </c>
      <c r="F1" s="39"/>
    </row>
    <row r="2" spans="1:6" x14ac:dyDescent="0.2">
      <c r="A2" s="40" t="s">
        <v>115</v>
      </c>
      <c r="B2" s="41">
        <v>1</v>
      </c>
      <c r="C2" s="39"/>
      <c r="D2" s="39"/>
      <c r="E2" s="39"/>
      <c r="F2" s="39"/>
    </row>
    <row r="3" spans="1:6" x14ac:dyDescent="0.2">
      <c r="A3" s="40"/>
      <c r="B3" s="42" t="s">
        <v>116</v>
      </c>
      <c r="C3" s="43" t="s">
        <v>117</v>
      </c>
      <c r="D3" s="43" t="s">
        <v>118</v>
      </c>
      <c r="E3" s="43" t="s">
        <v>119</v>
      </c>
      <c r="F3" s="39"/>
    </row>
    <row r="4" spans="1:6" ht="25.5" x14ac:dyDescent="0.2">
      <c r="A4" s="40" t="s">
        <v>120</v>
      </c>
      <c r="B4" s="42" t="s">
        <v>121</v>
      </c>
      <c r="C4" s="43" t="s">
        <v>196</v>
      </c>
      <c r="D4" s="43" t="s">
        <v>197</v>
      </c>
      <c r="E4" s="43" t="s">
        <v>198</v>
      </c>
      <c r="F4" s="39"/>
    </row>
    <row r="5" spans="1:6" x14ac:dyDescent="0.2">
      <c r="A5" s="40"/>
      <c r="B5" s="42" t="s">
        <v>122</v>
      </c>
      <c r="C5" s="43" t="s">
        <v>201</v>
      </c>
      <c r="D5" s="43" t="s">
        <v>202</v>
      </c>
      <c r="E5" s="43" t="s">
        <v>203</v>
      </c>
      <c r="F5" s="39"/>
    </row>
    <row r="6" spans="1:6" x14ac:dyDescent="0.2">
      <c r="A6" s="40"/>
      <c r="B6" s="40"/>
      <c r="C6" s="44"/>
      <c r="D6" s="44"/>
      <c r="E6" s="44"/>
      <c r="F6" s="39"/>
    </row>
    <row r="7" spans="1:6" x14ac:dyDescent="0.2">
      <c r="A7" s="40" t="s">
        <v>123</v>
      </c>
      <c r="B7" s="42" t="s">
        <v>124</v>
      </c>
      <c r="C7" s="43" t="s">
        <v>0</v>
      </c>
      <c r="D7" s="43" t="s">
        <v>0</v>
      </c>
      <c r="E7" s="43" t="s">
        <v>189</v>
      </c>
      <c r="F7" s="39"/>
    </row>
    <row r="8" spans="1:6" x14ac:dyDescent="0.2">
      <c r="A8" s="40"/>
      <c r="B8" s="42" t="s">
        <v>125</v>
      </c>
      <c r="C8" s="43" t="s">
        <v>1</v>
      </c>
      <c r="D8" s="43" t="s">
        <v>183</v>
      </c>
      <c r="E8" s="43" t="s">
        <v>190</v>
      </c>
      <c r="F8" s="39"/>
    </row>
    <row r="9" spans="1:6" x14ac:dyDescent="0.2">
      <c r="A9" s="40"/>
      <c r="B9" s="42" t="s">
        <v>126</v>
      </c>
      <c r="C9" s="43" t="s">
        <v>2</v>
      </c>
      <c r="D9" s="43" t="s">
        <v>184</v>
      </c>
      <c r="E9" s="43" t="s">
        <v>191</v>
      </c>
      <c r="F9" s="39"/>
    </row>
    <row r="10" spans="1:6" x14ac:dyDescent="0.2">
      <c r="A10" s="40"/>
      <c r="B10" s="42" t="s">
        <v>127</v>
      </c>
      <c r="C10" s="43" t="s">
        <v>3</v>
      </c>
      <c r="D10" s="43" t="s">
        <v>185</v>
      </c>
      <c r="E10" s="43" t="s">
        <v>192</v>
      </c>
      <c r="F10" s="39"/>
    </row>
    <row r="11" spans="1:6" x14ac:dyDescent="0.2">
      <c r="A11" s="40"/>
      <c r="B11" s="42" t="s">
        <v>128</v>
      </c>
      <c r="C11" s="43" t="s">
        <v>4</v>
      </c>
      <c r="D11" s="43" t="s">
        <v>186</v>
      </c>
      <c r="E11" s="43" t="s">
        <v>193</v>
      </c>
      <c r="F11" s="39"/>
    </row>
    <row r="12" spans="1:6" x14ac:dyDescent="0.2">
      <c r="A12" s="40"/>
      <c r="B12" s="42" t="s">
        <v>129</v>
      </c>
      <c r="C12" s="43" t="s">
        <v>5</v>
      </c>
      <c r="D12" s="43" t="s">
        <v>187</v>
      </c>
      <c r="E12" s="43" t="s">
        <v>194</v>
      </c>
      <c r="F12" s="39"/>
    </row>
    <row r="13" spans="1:6" x14ac:dyDescent="0.2">
      <c r="A13" s="40"/>
      <c r="B13" s="54" t="s">
        <v>181</v>
      </c>
      <c r="C13" s="43" t="s">
        <v>6</v>
      </c>
      <c r="D13" s="43" t="s">
        <v>199</v>
      </c>
      <c r="E13" s="43" t="s">
        <v>200</v>
      </c>
      <c r="F13" s="39"/>
    </row>
    <row r="14" spans="1:6" x14ac:dyDescent="0.2">
      <c r="A14" s="40"/>
      <c r="B14" s="54" t="s">
        <v>182</v>
      </c>
      <c r="C14" s="43" t="s">
        <v>109</v>
      </c>
      <c r="D14" s="43" t="s">
        <v>188</v>
      </c>
      <c r="E14" s="43" t="s">
        <v>195</v>
      </c>
      <c r="F14" s="39"/>
    </row>
    <row r="15" spans="1:6" x14ac:dyDescent="0.2">
      <c r="A15" s="40"/>
      <c r="B15" s="40"/>
      <c r="C15" s="44"/>
      <c r="D15" s="44"/>
      <c r="E15" s="44"/>
      <c r="F15" s="40"/>
    </row>
    <row r="16" spans="1:6" x14ac:dyDescent="0.2">
      <c r="A16" s="40"/>
      <c r="B16" s="39"/>
      <c r="C16" s="45"/>
      <c r="D16" s="45"/>
      <c r="E16" s="45"/>
      <c r="F16" s="39"/>
    </row>
    <row r="17" spans="1:10" x14ac:dyDescent="0.2">
      <c r="A17" s="40" t="s">
        <v>120</v>
      </c>
      <c r="B17" s="42" t="s">
        <v>130</v>
      </c>
      <c r="C17" s="43" t="s">
        <v>93</v>
      </c>
      <c r="D17" s="43" t="s">
        <v>131</v>
      </c>
      <c r="E17" s="43" t="s">
        <v>132</v>
      </c>
      <c r="F17" s="39"/>
    </row>
    <row r="18" spans="1:10" x14ac:dyDescent="0.2">
      <c r="A18" s="39"/>
      <c r="B18" s="42" t="s">
        <v>133</v>
      </c>
      <c r="C18" s="46" t="s">
        <v>134</v>
      </c>
      <c r="D18" s="43" t="s">
        <v>135</v>
      </c>
      <c r="E18" s="43" t="s">
        <v>136</v>
      </c>
      <c r="F18" s="39"/>
    </row>
    <row r="19" spans="1:10" x14ac:dyDescent="0.2">
      <c r="A19" s="39"/>
      <c r="B19" s="42" t="s">
        <v>137</v>
      </c>
      <c r="C19" s="46" t="s">
        <v>138</v>
      </c>
      <c r="D19" s="43" t="s">
        <v>139</v>
      </c>
      <c r="E19" s="43" t="s">
        <v>140</v>
      </c>
      <c r="F19" s="39"/>
    </row>
    <row r="20" spans="1:10" x14ac:dyDescent="0.2">
      <c r="A20" s="39"/>
      <c r="B20" s="42" t="s">
        <v>141</v>
      </c>
      <c r="C20" s="46" t="s">
        <v>142</v>
      </c>
      <c r="D20" s="43" t="s">
        <v>143</v>
      </c>
      <c r="E20" s="43" t="s">
        <v>144</v>
      </c>
      <c r="F20" s="39"/>
    </row>
    <row r="21" spans="1:10" x14ac:dyDescent="0.2">
      <c r="A21" s="39"/>
      <c r="B21" s="42" t="s">
        <v>145</v>
      </c>
      <c r="C21" s="46" t="s">
        <v>146</v>
      </c>
      <c r="D21" s="43" t="s">
        <v>147</v>
      </c>
      <c r="E21" s="43" t="s">
        <v>148</v>
      </c>
      <c r="F21" s="39"/>
    </row>
    <row r="22" spans="1:10" x14ac:dyDescent="0.2">
      <c r="A22" s="39"/>
      <c r="B22" s="42" t="s">
        <v>149</v>
      </c>
      <c r="C22" s="46" t="s">
        <v>150</v>
      </c>
      <c r="D22" s="43" t="s">
        <v>151</v>
      </c>
      <c r="E22" s="43" t="s">
        <v>152</v>
      </c>
      <c r="F22" s="39"/>
    </row>
    <row r="23" spans="1:10" x14ac:dyDescent="0.2">
      <c r="A23" s="39"/>
      <c r="B23" s="42" t="s">
        <v>153</v>
      </c>
      <c r="C23" s="46" t="s">
        <v>154</v>
      </c>
      <c r="D23" s="43" t="s">
        <v>155</v>
      </c>
      <c r="E23" s="43" t="s">
        <v>156</v>
      </c>
      <c r="F23" s="39"/>
    </row>
    <row r="24" spans="1:10" x14ac:dyDescent="0.2">
      <c r="A24" s="39"/>
      <c r="B24" s="42" t="s">
        <v>157</v>
      </c>
      <c r="C24" s="46" t="s">
        <v>158</v>
      </c>
      <c r="D24" s="43" t="s">
        <v>159</v>
      </c>
      <c r="E24" s="43" t="s">
        <v>160</v>
      </c>
      <c r="F24" s="39"/>
    </row>
    <row r="25" spans="1:10" x14ac:dyDescent="0.2">
      <c r="A25" s="39"/>
      <c r="B25" s="42" t="s">
        <v>161</v>
      </c>
      <c r="C25" s="46" t="s">
        <v>162</v>
      </c>
      <c r="D25" s="43" t="s">
        <v>163</v>
      </c>
      <c r="E25" s="43" t="s">
        <v>164</v>
      </c>
      <c r="F25" s="39"/>
    </row>
    <row r="26" spans="1:10" x14ac:dyDescent="0.2">
      <c r="A26" s="39"/>
      <c r="B26" s="42" t="s">
        <v>165</v>
      </c>
      <c r="C26" s="46" t="s">
        <v>166</v>
      </c>
      <c r="D26" s="43" t="s">
        <v>167</v>
      </c>
      <c r="E26" s="43" t="s">
        <v>168</v>
      </c>
      <c r="F26" s="39"/>
      <c r="J26" s="55"/>
    </row>
    <row r="27" spans="1:10" x14ac:dyDescent="0.2">
      <c r="A27" s="39"/>
      <c r="B27" s="42" t="s">
        <v>169</v>
      </c>
      <c r="C27" s="46" t="s">
        <v>170</v>
      </c>
      <c r="D27" s="43" t="s">
        <v>171</v>
      </c>
      <c r="E27" s="43" t="s">
        <v>172</v>
      </c>
      <c r="F27" s="39"/>
      <c r="J27" s="55"/>
    </row>
    <row r="28" spans="1:10" x14ac:dyDescent="0.2">
      <c r="A28" s="39"/>
      <c r="B28" s="42" t="s">
        <v>173</v>
      </c>
      <c r="C28" s="46" t="s">
        <v>174</v>
      </c>
      <c r="D28" s="43" t="s">
        <v>175</v>
      </c>
      <c r="E28" s="43" t="s">
        <v>176</v>
      </c>
      <c r="F28" s="39"/>
      <c r="J28" s="55"/>
    </row>
    <row r="29" spans="1:10" x14ac:dyDescent="0.2">
      <c r="A29" s="39"/>
      <c r="B29" s="39"/>
      <c r="C29" s="45"/>
      <c r="D29" s="45"/>
      <c r="E29" s="45"/>
      <c r="F29" s="39"/>
      <c r="J29" s="55"/>
    </row>
    <row r="30" spans="1:10" x14ac:dyDescent="0.2">
      <c r="A30" s="39"/>
      <c r="B30" s="39"/>
      <c r="C30" s="45"/>
      <c r="D30" s="45"/>
      <c r="E30" s="45"/>
      <c r="F30" s="39"/>
      <c r="J30" s="55"/>
    </row>
    <row r="31" spans="1:10" x14ac:dyDescent="0.2">
      <c r="A31" s="39" t="s">
        <v>123</v>
      </c>
      <c r="B31" s="42" t="s">
        <v>177</v>
      </c>
      <c r="C31" s="43" t="s">
        <v>94</v>
      </c>
      <c r="D31" s="43" t="s">
        <v>179</v>
      </c>
      <c r="E31" s="43" t="s">
        <v>180</v>
      </c>
      <c r="F31" s="39"/>
      <c r="J31" s="55"/>
    </row>
    <row r="32" spans="1:10" x14ac:dyDescent="0.2">
      <c r="A32" s="39" t="s">
        <v>120</v>
      </c>
      <c r="B32" s="47" t="s">
        <v>178</v>
      </c>
      <c r="C32" s="48" t="s">
        <v>204</v>
      </c>
      <c r="D32" s="48" t="s">
        <v>205</v>
      </c>
      <c r="E32" s="48" t="s">
        <v>206</v>
      </c>
      <c r="F32" s="39"/>
      <c r="J32" s="55"/>
    </row>
    <row r="33" spans="1:10" x14ac:dyDescent="0.2">
      <c r="A33" s="39"/>
      <c r="B33" s="39"/>
      <c r="C33" s="49"/>
      <c r="D33" s="49"/>
      <c r="E33" s="49"/>
      <c r="F33" s="39"/>
      <c r="J33" s="55"/>
    </row>
    <row r="34" spans="1:10" x14ac:dyDescent="0.2">
      <c r="A34" s="40"/>
      <c r="B34" s="41"/>
      <c r="C34" s="49"/>
      <c r="D34" s="49"/>
      <c r="E34" s="49"/>
      <c r="F34" s="3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1005</Benutzerdefinierte_x0020_ID>
    <Titel_RM xmlns="9d1f6504-c754-4527-a358-047ce8521f96">Populaziun permanenta tenor permissiun da dimora, vischnancas, 2025</Titel_RM>
    <Titel_DE xmlns="9d1f6504-c754-4527-a358-047ce8521f96">Ständige Wohnbevölkerung nach Anwesenheitsbewilligung, Gemeinden, 2025</Titel_DE>
    <PublishingExpirationDate xmlns="http://schemas.microsoft.com/sharepoint/v3" xsi:nil="true"/>
    <Kategorie xmlns="9d1f6504-c754-4527-a358-047ce8521f96">Bevölkerungsstand und -struktur</Kategorie>
    <PublishingStartDate xmlns="http://schemas.microsoft.com/sharepoint/v3" xsi:nil="true"/>
    <Titel_IT xmlns="9d1f6504-c754-4527-a358-047ce8521f96">Popolazione residente permanente in base al permesso di residenza, comuni, 2025</Titel_IT>
  </documentManagement>
</p:properties>
</file>

<file path=customXml/itemProps1.xml><?xml version="1.0" encoding="utf-8"?>
<ds:datastoreItem xmlns:ds="http://schemas.openxmlformats.org/officeDocument/2006/customXml" ds:itemID="{428E33CE-1D1E-4A77-AFBD-805F6A12B268}"/>
</file>

<file path=customXml/itemProps2.xml><?xml version="1.0" encoding="utf-8"?>
<ds:datastoreItem xmlns:ds="http://schemas.openxmlformats.org/officeDocument/2006/customXml" ds:itemID="{86763B46-F6B1-4EED-9AC0-2E412C74BD10}"/>
</file>

<file path=customXml/itemProps3.xml><?xml version="1.0" encoding="utf-8"?>
<ds:datastoreItem xmlns:ds="http://schemas.openxmlformats.org/officeDocument/2006/customXml" ds:itemID="{405C953D-9EB0-49C5-86A7-69E1A442D53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2025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Anwesenheitsbewilligung</dc:title>
  <dc:creator>Luzius.Stricker@awt.gr.ch</dc:creator>
  <cp:lastModifiedBy>Monstein Urs (AWT GR)</cp:lastModifiedBy>
  <dcterms:created xsi:type="dcterms:W3CDTF">2016-08-08T08:05:48Z</dcterms:created>
  <dcterms:modified xsi:type="dcterms:W3CDTF">2026-08-12T08:41:38Z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2025-07-24T07:57:09Z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d23e79ea-2fce-42d9-a466-7a7384fc8dac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